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mc:AlternateContent xmlns:mc="http://schemas.openxmlformats.org/markup-compatibility/2006">
    <mc:Choice Requires="x15">
      <x15ac:absPath xmlns:x15ac="http://schemas.microsoft.com/office/spreadsheetml/2010/11/ac" url="E:\MICROSITIO INVESTIGACIÓN\MICROSITIO 17_01_18\"/>
    </mc:Choice>
  </mc:AlternateContent>
  <bookViews>
    <workbookView xWindow="0" yWindow="0" windowWidth="20490" windowHeight="7530" firstSheet="1" activeTab="6"/>
  </bookViews>
  <sheets>
    <sheet name="LISTADO CA_GI" sheetId="9" r:id="rId1"/>
    <sheet name="GI" sheetId="14" r:id="rId2"/>
    <sheet name="CAEF" sheetId="7" r:id="rId3"/>
    <sheet name="CAEC" sheetId="4" r:id="rId4"/>
    <sheet name="CAC" sheetId="2" r:id="rId5"/>
    <sheet name="INFORME" sheetId="1" r:id="rId6"/>
    <sheet name="INTEGRANTES CA_GI" sheetId="3" r:id="rId7"/>
  </sheets>
  <definedNames>
    <definedName name="_xlnm._FilterDatabase" localSheetId="4" hidden="1">CAC!$A$1:$N$6</definedName>
    <definedName name="_xlnm._FilterDatabase" localSheetId="3" hidden="1">CAEC!$A$1:$N$4</definedName>
    <definedName name="_xlnm._FilterDatabase" localSheetId="6" hidden="1">'INTEGRANTES CA_GI'!$A$1:$I$79</definedName>
    <definedName name="_xlnm._FilterDatabase" localSheetId="0" hidden="1">'LISTADO CA_GI'!$A$1:$C$63</definedName>
  </definedNames>
  <calcPr calcId="162913"/>
  <fileRecoveryPr autoRecover="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S91" i="3" l="1"/>
  <c r="S90" i="3"/>
  <c r="S89" i="3"/>
  <c r="S86" i="3"/>
  <c r="S83" i="3"/>
  <c r="S82" i="3"/>
  <c r="S81" i="3"/>
  <c r="S80" i="3"/>
  <c r="S47" i="3"/>
  <c r="S46" i="3"/>
  <c r="S45" i="3"/>
  <c r="S44" i="3"/>
  <c r="S41" i="3"/>
  <c r="S40" i="3"/>
  <c r="S16" i="3"/>
  <c r="S15" i="3"/>
  <c r="S14" i="3"/>
  <c r="S13" i="3"/>
  <c r="L30" i="3"/>
  <c r="S76" i="3"/>
  <c r="S75" i="3"/>
  <c r="S74" i="3"/>
  <c r="S73" i="3"/>
  <c r="S72" i="3"/>
  <c r="S71" i="3"/>
  <c r="S68" i="3"/>
  <c r="S67" i="3"/>
  <c r="N33" i="3"/>
  <c r="L33" i="3"/>
  <c r="L32" i="3"/>
  <c r="L31" i="3"/>
  <c r="B34" i="9"/>
  <c r="D60" i="3"/>
  <c r="D62" i="3"/>
  <c r="D61" i="3"/>
  <c r="N5" i="4"/>
  <c r="N7" i="2"/>
  <c r="N3" i="14" l="1"/>
  <c r="B44" i="1" l="1"/>
  <c r="D44" i="1"/>
  <c r="E44" i="1"/>
  <c r="F44" i="1"/>
  <c r="G44" i="1"/>
  <c r="H44" i="1"/>
  <c r="I44" i="1"/>
  <c r="J44" i="1"/>
  <c r="K44" i="1"/>
  <c r="C44" i="1"/>
  <c r="L25" i="3"/>
  <c r="L24" i="3"/>
  <c r="L23" i="3"/>
  <c r="L26" i="3"/>
  <c r="N26" i="3"/>
  <c r="L119" i="3"/>
  <c r="N123" i="3"/>
  <c r="L123" i="3"/>
  <c r="D30" i="1"/>
  <c r="B30" i="1"/>
  <c r="B19" i="1" l="1"/>
  <c r="B18" i="1"/>
  <c r="B17" i="1"/>
  <c r="B16" i="1"/>
  <c r="B15" i="1"/>
  <c r="B14" i="1"/>
  <c r="B13" i="1"/>
  <c r="J48" i="1" l="1"/>
  <c r="C24" i="1"/>
  <c r="E24" i="1"/>
  <c r="F50" i="1"/>
  <c r="C26" i="1"/>
  <c r="E26" i="1"/>
  <c r="F47" i="1"/>
  <c r="C23" i="1"/>
  <c r="E23" i="1"/>
  <c r="D51" i="1"/>
  <c r="C27" i="1"/>
  <c r="E27" i="1"/>
  <c r="J52" i="1"/>
  <c r="E28" i="1"/>
  <c r="C28" i="1"/>
  <c r="H53" i="1"/>
  <c r="C29" i="1"/>
  <c r="E29" i="1"/>
  <c r="H49" i="1"/>
  <c r="C25" i="1"/>
  <c r="E25" i="1"/>
  <c r="D47" i="1"/>
  <c r="D50" i="1"/>
  <c r="F53" i="1"/>
  <c r="F49" i="1"/>
  <c r="H52" i="1"/>
  <c r="H48" i="1"/>
  <c r="J51" i="1"/>
  <c r="D53" i="1"/>
  <c r="D49" i="1"/>
  <c r="F52" i="1"/>
  <c r="F48" i="1"/>
  <c r="H51" i="1"/>
  <c r="J47" i="1"/>
  <c r="J50" i="1"/>
  <c r="D52" i="1"/>
  <c r="D48" i="1"/>
  <c r="F51" i="1"/>
  <c r="H47" i="1"/>
  <c r="H50" i="1"/>
  <c r="J53" i="1"/>
  <c r="J49" i="1"/>
  <c r="B47" i="1"/>
  <c r="B50" i="1"/>
  <c r="B53" i="1"/>
  <c r="B49" i="1"/>
  <c r="B52" i="1"/>
  <c r="B48" i="1"/>
  <c r="B51" i="1"/>
  <c r="L122" i="3"/>
  <c r="L121" i="3"/>
  <c r="L120" i="3"/>
  <c r="N119" i="3"/>
  <c r="S88" i="3"/>
  <c r="S87" i="3"/>
  <c r="N116" i="3"/>
  <c r="L116" i="3"/>
  <c r="L115" i="3"/>
  <c r="L114" i="3"/>
  <c r="L113" i="3"/>
  <c r="N106" i="3"/>
  <c r="L110" i="3"/>
  <c r="N110" i="3"/>
  <c r="L109" i="3"/>
  <c r="L108" i="3"/>
  <c r="L106" i="3"/>
  <c r="N101" i="3"/>
  <c r="N104" i="3"/>
  <c r="L104" i="3"/>
  <c r="L103" i="3"/>
  <c r="L102" i="3"/>
  <c r="L101" i="3"/>
  <c r="N62" i="3"/>
  <c r="L62" i="3"/>
  <c r="L61" i="3"/>
  <c r="L60" i="3"/>
  <c r="L59" i="3"/>
  <c r="N97" i="3"/>
  <c r="L97" i="3"/>
  <c r="L96" i="3"/>
  <c r="L95" i="3"/>
  <c r="L94" i="3"/>
  <c r="N91" i="3"/>
  <c r="L86" i="3"/>
  <c r="N86" i="3"/>
  <c r="L83" i="3"/>
  <c r="L85" i="3"/>
  <c r="L84" i="3"/>
  <c r="N83" i="3"/>
  <c r="N88" i="3"/>
  <c r="L91" i="3"/>
  <c r="L90" i="3"/>
  <c r="L89" i="3"/>
  <c r="L88" i="3"/>
  <c r="N81" i="3"/>
  <c r="N78" i="3"/>
  <c r="L81" i="3"/>
  <c r="L80" i="3"/>
  <c r="L79" i="3"/>
  <c r="L78" i="3"/>
  <c r="B61" i="9"/>
  <c r="B60" i="9"/>
  <c r="B50" i="9"/>
  <c r="B49" i="9"/>
  <c r="B41" i="9"/>
  <c r="N8" i="14"/>
  <c r="D117" i="3"/>
  <c r="D116" i="3"/>
  <c r="D115" i="3"/>
  <c r="D114" i="3"/>
  <c r="D113" i="3"/>
  <c r="N7" i="14"/>
  <c r="D111" i="3"/>
  <c r="D110" i="3"/>
  <c r="L107" i="3" s="1"/>
  <c r="D103" i="3"/>
  <c r="D109" i="3"/>
  <c r="D108" i="3"/>
  <c r="D107" i="3"/>
  <c r="D106" i="3"/>
  <c r="N6" i="14"/>
  <c r="D104" i="3"/>
  <c r="E10" i="1"/>
  <c r="D10" i="1"/>
  <c r="B53" i="9"/>
  <c r="B54" i="9"/>
  <c r="N5" i="14"/>
  <c r="D99" i="3"/>
  <c r="D98" i="3"/>
  <c r="D97" i="3"/>
  <c r="D96" i="3"/>
  <c r="D95" i="3"/>
  <c r="D94" i="3"/>
  <c r="B46" i="9"/>
  <c r="B45" i="9"/>
  <c r="B64" i="9"/>
  <c r="B57" i="9"/>
  <c r="D92" i="3"/>
  <c r="D91" i="3"/>
  <c r="D90" i="3"/>
  <c r="D89" i="3"/>
  <c r="D88" i="3"/>
  <c r="N4" i="14"/>
  <c r="D86" i="3"/>
  <c r="D85" i="3"/>
  <c r="D84" i="3"/>
  <c r="D81" i="3"/>
  <c r="D80" i="3"/>
  <c r="D79" i="3"/>
  <c r="D78" i="3"/>
  <c r="D83" i="3"/>
  <c r="N2" i="14"/>
  <c r="L65" i="3"/>
  <c r="S65" i="3" s="1"/>
  <c r="L66" i="3"/>
  <c r="S66" i="3" s="1"/>
  <c r="B37" i="9"/>
  <c r="B21" i="9"/>
  <c r="B31" i="9"/>
  <c r="B28" i="9"/>
  <c r="B25" i="9"/>
  <c r="B24" i="9"/>
  <c r="B17" i="9"/>
  <c r="B14" i="9"/>
  <c r="B13" i="9"/>
  <c r="B10" i="9"/>
  <c r="B9" i="9"/>
  <c r="B6" i="9"/>
  <c r="B3" i="9"/>
  <c r="N68" i="3"/>
  <c r="L68" i="3"/>
  <c r="L67" i="3"/>
  <c r="S70" i="3" s="1"/>
  <c r="P19" i="3"/>
  <c r="N15" i="3"/>
  <c r="L10" i="3"/>
  <c r="P8" i="3"/>
  <c r="P3" i="3"/>
  <c r="N3" i="3"/>
  <c r="S9" i="3" s="1"/>
  <c r="L15" i="3"/>
  <c r="N52" i="3"/>
  <c r="L52" i="3"/>
  <c r="L51" i="3"/>
  <c r="L50" i="3"/>
  <c r="L49" i="3"/>
  <c r="N47" i="3"/>
  <c r="L47" i="3"/>
  <c r="L46" i="3"/>
  <c r="L45" i="3"/>
  <c r="L44" i="3"/>
  <c r="N39" i="3"/>
  <c r="L39" i="3"/>
  <c r="L38" i="3"/>
  <c r="L37" i="3"/>
  <c r="L36" i="3"/>
  <c r="N21" i="3"/>
  <c r="L19" i="3"/>
  <c r="L21" i="3"/>
  <c r="L20" i="3"/>
  <c r="D24" i="3"/>
  <c r="D25" i="3"/>
  <c r="D26" i="3"/>
  <c r="D27" i="3"/>
  <c r="D28" i="3"/>
  <c r="D36" i="3"/>
  <c r="D66" i="3"/>
  <c r="D67" i="3"/>
  <c r="D68" i="3"/>
  <c r="L18" i="3"/>
  <c r="L9" i="3"/>
  <c r="N10" i="3"/>
  <c r="N5" i="3"/>
  <c r="L14" i="3"/>
  <c r="L13" i="3"/>
  <c r="L12" i="3"/>
  <c r="L8" i="3"/>
  <c r="L7" i="3"/>
  <c r="L5" i="3"/>
  <c r="L4" i="3"/>
  <c r="L3" i="3"/>
  <c r="L2" i="3"/>
  <c r="N2" i="7"/>
  <c r="N4" i="4"/>
  <c r="S38" i="3" l="1"/>
  <c r="S49" i="3"/>
  <c r="S39" i="3"/>
  <c r="S42" i="3"/>
  <c r="S50" i="3"/>
  <c r="S19" i="3"/>
  <c r="S18" i="3"/>
  <c r="S7" i="3"/>
  <c r="S8" i="3"/>
  <c r="S12" i="3"/>
  <c r="S10" i="3"/>
  <c r="C3" i="1" l="1"/>
  <c r="B20" i="1" l="1"/>
  <c r="C9" i="1"/>
  <c r="C7" i="1"/>
  <c r="N3" i="4"/>
  <c r="N2" i="4"/>
  <c r="B9" i="1"/>
  <c r="C30" i="1" l="1"/>
  <c r="E30" i="1"/>
  <c r="C14" i="1"/>
  <c r="C16" i="1"/>
  <c r="C18" i="1"/>
  <c r="C15" i="1"/>
  <c r="C10" i="1"/>
  <c r="B10" i="1"/>
  <c r="C19" i="1" l="1"/>
  <c r="C17" i="1"/>
  <c r="C13" i="1"/>
  <c r="N6" i="2"/>
  <c r="D23" i="3"/>
  <c r="N5" i="2"/>
  <c r="D21" i="3"/>
  <c r="D20" i="3"/>
  <c r="D19" i="3"/>
  <c r="D18" i="3"/>
  <c r="N4" i="2"/>
  <c r="N3" i="2"/>
  <c r="D10" i="3"/>
  <c r="D9" i="3"/>
  <c r="D8" i="3"/>
  <c r="D7" i="3"/>
  <c r="N2" i="2"/>
</calcChain>
</file>

<file path=xl/comments1.xml><?xml version="1.0" encoding="utf-8"?>
<comments xmlns="http://schemas.openxmlformats.org/spreadsheetml/2006/main">
  <authors>
    <author>Jesús Navarrete</author>
  </authors>
  <commentList>
    <comment ref="B14" authorId="0" shapeId="0">
      <text>
        <r>
          <rPr>
            <b/>
            <sz val="9"/>
            <color indexed="81"/>
            <rFont val="Tahoma"/>
            <family val="2"/>
          </rPr>
          <t>Jesús Navarrete:</t>
        </r>
        <r>
          <rPr>
            <sz val="9"/>
            <color indexed="81"/>
            <rFont val="Tahoma"/>
            <family val="2"/>
          </rPr>
          <t xml:space="preserve">
SE ESTÀ CONSIDERANDO UN PROFESOR POR ASIGNATURA</t>
        </r>
      </text>
    </comment>
    <comment ref="B15" authorId="0" shapeId="0">
      <text>
        <r>
          <rPr>
            <b/>
            <sz val="9"/>
            <color indexed="81"/>
            <rFont val="Tahoma"/>
            <family val="2"/>
          </rPr>
          <t>Jesús Navarrete:</t>
        </r>
        <r>
          <rPr>
            <sz val="9"/>
            <color indexed="81"/>
            <rFont val="Tahoma"/>
            <family val="2"/>
          </rPr>
          <t xml:space="preserve">
22 ICSa
1 E.S.Actópan</t>
        </r>
      </text>
    </comment>
    <comment ref="B30" authorId="0" shapeId="0">
      <text>
        <r>
          <rPr>
            <b/>
            <sz val="9"/>
            <color indexed="81"/>
            <rFont val="Tahoma"/>
            <family val="2"/>
          </rPr>
          <t>Jesús Navarrete:</t>
        </r>
        <r>
          <rPr>
            <sz val="9"/>
            <color indexed="81"/>
            <rFont val="Tahoma"/>
            <family val="2"/>
          </rPr>
          <t xml:space="preserve">
MÁS 1 DRA. MARTÌNEZ ALCALÁ CLAUDIA ISABEL</t>
        </r>
      </text>
    </comment>
    <comment ref="I47" authorId="0" shapeId="0">
      <text>
        <r>
          <rPr>
            <b/>
            <sz val="9"/>
            <color indexed="81"/>
            <rFont val="Tahoma"/>
            <family val="2"/>
          </rPr>
          <t>Jesús Navarrete:</t>
        </r>
        <r>
          <rPr>
            <sz val="9"/>
            <color indexed="81"/>
            <rFont val="Tahoma"/>
            <family val="2"/>
          </rPr>
          <t xml:space="preserve">
4 en GI-Promoción y Educación para la Salud (Medicina)
2 en GI-Inmunología (Medicina)
1 en GI-Envejecimiento y Calidad de Vida (Gerontología)</t>
        </r>
      </text>
    </comment>
    <comment ref="I48" authorId="0" shapeId="0">
      <text>
        <r>
          <rPr>
            <b/>
            <sz val="9"/>
            <color indexed="81"/>
            <rFont val="Tahoma"/>
            <family val="2"/>
          </rPr>
          <t>Jesús Navarrete:</t>
        </r>
        <r>
          <rPr>
            <sz val="9"/>
            <color indexed="81"/>
            <rFont val="Tahoma"/>
            <family val="2"/>
          </rPr>
          <t xml:space="preserve">
4 en GI-Biomateriales Dentales (Odontología) 
1 en GI-Promoción y Educación para la salud (Medicina)</t>
        </r>
      </text>
    </comment>
    <comment ref="I50" authorId="0" shapeId="0">
      <text>
        <r>
          <rPr>
            <b/>
            <sz val="9"/>
            <color indexed="81"/>
            <rFont val="Tahoma"/>
            <family val="2"/>
          </rPr>
          <t>Jesús Navarrete:</t>
        </r>
        <r>
          <rPr>
            <sz val="9"/>
            <color indexed="81"/>
            <rFont val="Tahoma"/>
            <family val="2"/>
          </rPr>
          <t xml:space="preserve">
5 en GI- Salud y enfermedad (Enfermería)
1 en GI-Promoción y Educación para la salud (Medicina)</t>
        </r>
      </text>
    </comment>
    <comment ref="C51" authorId="0" shapeId="0">
      <text>
        <r>
          <rPr>
            <b/>
            <sz val="9"/>
            <color indexed="81"/>
            <rFont val="Tahoma"/>
            <family val="2"/>
          </rPr>
          <t>Jesús Navarrete:</t>
        </r>
        <r>
          <rPr>
            <sz val="9"/>
            <color indexed="81"/>
            <rFont val="Tahoma"/>
            <family val="2"/>
          </rPr>
          <t xml:space="preserve">
1 en Toxicología CA-Clínica </t>
        </r>
      </text>
    </comment>
    <comment ref="C53" authorId="0" shapeId="0">
      <text>
        <r>
          <rPr>
            <b/>
            <sz val="9"/>
            <color indexed="81"/>
            <rFont val="Tahoma"/>
            <family val="2"/>
          </rPr>
          <t>Jesús Navarrete:</t>
        </r>
        <r>
          <rPr>
            <sz val="9"/>
            <color indexed="81"/>
            <rFont val="Tahoma"/>
            <family val="2"/>
          </rPr>
          <t xml:space="preserve">
1 en CA-Salud Pública </t>
        </r>
      </text>
    </comment>
  </commentList>
</comments>
</file>

<file path=xl/comments2.xml><?xml version="1.0" encoding="utf-8"?>
<comments xmlns="http://schemas.openxmlformats.org/spreadsheetml/2006/main">
  <authors>
    <author>Jesús Navarrete</author>
  </authors>
  <commentList>
    <comment ref="B13" authorId="0" shapeId="0">
      <text>
        <r>
          <rPr>
            <b/>
            <sz val="9"/>
            <color indexed="81"/>
            <rFont val="Tahoma"/>
            <family val="2"/>
          </rPr>
          <t>Jesús Navarrete:</t>
        </r>
        <r>
          <rPr>
            <sz val="9"/>
            <color indexed="81"/>
            <rFont val="Tahoma"/>
            <family val="2"/>
          </rPr>
          <t xml:space="preserve">
No aparece en lista PTC (SIGAP)</t>
        </r>
      </text>
    </comment>
    <comment ref="B19" authorId="0" shapeId="0">
      <text>
        <r>
          <rPr>
            <b/>
            <sz val="9"/>
            <color indexed="81"/>
            <rFont val="Tahoma"/>
            <family val="2"/>
          </rPr>
          <t>Jesús Navarrete:</t>
        </r>
        <r>
          <rPr>
            <sz val="9"/>
            <color indexed="81"/>
            <rFont val="Tahoma"/>
            <family val="2"/>
          </rPr>
          <t xml:space="preserve">
No aparece en lista de PTC (SIGAP)</t>
        </r>
      </text>
    </comment>
    <comment ref="B28" authorId="0" shapeId="0">
      <text>
        <r>
          <rPr>
            <b/>
            <sz val="9"/>
            <color indexed="81"/>
            <rFont val="Tahoma"/>
            <family val="2"/>
          </rPr>
          <t>Jesús Navarrete:</t>
        </r>
        <r>
          <rPr>
            <sz val="9"/>
            <color indexed="81"/>
            <rFont val="Tahoma"/>
            <family val="2"/>
          </rPr>
          <t xml:space="preserve">
No pertenece al ICSa</t>
        </r>
      </text>
    </comment>
    <comment ref="B84" authorId="0" shapeId="0">
      <text>
        <r>
          <rPr>
            <b/>
            <sz val="9"/>
            <color indexed="81"/>
            <rFont val="Tahoma"/>
            <family val="2"/>
          </rPr>
          <t>Jesús Navarrete:</t>
        </r>
        <r>
          <rPr>
            <sz val="9"/>
            <color indexed="81"/>
            <rFont val="Tahoma"/>
            <family val="2"/>
          </rPr>
          <t xml:space="preserve">
PERTENECE A 2 GI. DEFINIR GI</t>
        </r>
      </text>
    </comment>
    <comment ref="E90" authorId="0" shapeId="0">
      <text>
        <r>
          <rPr>
            <b/>
            <sz val="9"/>
            <color indexed="81"/>
            <rFont val="Tahoma"/>
            <family val="2"/>
          </rPr>
          <t>Jesús Navarrete:</t>
        </r>
        <r>
          <rPr>
            <sz val="9"/>
            <color indexed="81"/>
            <rFont val="Tahoma"/>
            <family val="2"/>
          </rPr>
          <t xml:space="preserve">
ESCUELA SUPERIOR DE ACTÓPAN </t>
        </r>
      </text>
    </comment>
    <comment ref="B92" authorId="0" shapeId="0">
      <text>
        <r>
          <rPr>
            <b/>
            <sz val="9"/>
            <color indexed="81"/>
            <rFont val="Tahoma"/>
            <family val="2"/>
          </rPr>
          <t>Jesús Navarrete:</t>
        </r>
        <r>
          <rPr>
            <sz val="9"/>
            <color indexed="81"/>
            <rFont val="Tahoma"/>
            <family val="2"/>
          </rPr>
          <t xml:space="preserve">
PERTENECE A 2 GI. DEFINIR 1 GI</t>
        </r>
      </text>
    </comment>
    <comment ref="C119" authorId="0" shapeId="0">
      <text>
        <r>
          <rPr>
            <b/>
            <sz val="9"/>
            <color indexed="81"/>
            <rFont val="Tahoma"/>
            <family val="2"/>
          </rPr>
          <t>Jesús Navarrete:</t>
        </r>
        <r>
          <rPr>
            <sz val="9"/>
            <color indexed="81"/>
            <rFont val="Tahoma"/>
            <family val="2"/>
          </rPr>
          <t xml:space="preserve">
DOCTORADO EN HISTORIA MODERNA Y CONTEMPORÁNEA</t>
        </r>
      </text>
    </comment>
    <comment ref="C120" authorId="0" shapeId="0">
      <text>
        <r>
          <rPr>
            <b/>
            <sz val="9"/>
            <color indexed="81"/>
            <rFont val="Tahoma"/>
            <family val="2"/>
          </rPr>
          <t>Jesús Navarrete:</t>
        </r>
        <r>
          <rPr>
            <sz val="9"/>
            <color indexed="81"/>
            <rFont val="Tahoma"/>
            <family val="2"/>
          </rPr>
          <t xml:space="preserve">
MAESTRÍA EN CIENCIAS, FARMACOLOGÍA </t>
        </r>
      </text>
    </comment>
    <comment ref="C121" authorId="0" shapeId="0">
      <text>
        <r>
          <rPr>
            <b/>
            <sz val="9"/>
            <color indexed="81"/>
            <rFont val="Tahoma"/>
            <family val="2"/>
          </rPr>
          <t>Jesús Navarrete:</t>
        </r>
        <r>
          <rPr>
            <sz val="9"/>
            <color indexed="81"/>
            <rFont val="Tahoma"/>
            <family val="2"/>
          </rPr>
          <t xml:space="preserve">
MAESTRÍA EN CIENCIAS DE ENFERMERÍA </t>
        </r>
      </text>
    </comment>
    <comment ref="C122" authorId="0" shapeId="0">
      <text>
        <r>
          <rPr>
            <b/>
            <sz val="9"/>
            <color indexed="81"/>
            <rFont val="Tahoma"/>
            <family val="2"/>
          </rPr>
          <t>Jesús Navarrete:</t>
        </r>
        <r>
          <rPr>
            <sz val="9"/>
            <color indexed="81"/>
            <rFont val="Tahoma"/>
            <family val="2"/>
          </rPr>
          <t xml:space="preserve">
ESPECIALIDAD EN ORTODONCIA</t>
        </r>
      </text>
    </comment>
    <comment ref="C123" authorId="0" shapeId="0">
      <text>
        <r>
          <rPr>
            <b/>
            <sz val="9"/>
            <color indexed="81"/>
            <rFont val="Tahoma"/>
            <family val="2"/>
          </rPr>
          <t>Jesús Navarrete:</t>
        </r>
        <r>
          <rPr>
            <sz val="9"/>
            <color indexed="81"/>
            <rFont val="Tahoma"/>
            <family val="2"/>
          </rPr>
          <t xml:space="preserve">
ESPECIALIDAD EN PRÓTESIS BUCAL REMOVIBLE</t>
        </r>
      </text>
    </comment>
    <comment ref="C124" authorId="0" shapeId="0">
      <text>
        <r>
          <rPr>
            <b/>
            <sz val="9"/>
            <color indexed="81"/>
            <rFont val="Tahoma"/>
            <family val="2"/>
          </rPr>
          <t>Jesús Navarrete:</t>
        </r>
        <r>
          <rPr>
            <sz val="9"/>
            <color indexed="81"/>
            <rFont val="Tahoma"/>
            <family val="2"/>
          </rPr>
          <t xml:space="preserve">
MAESTRÍA EN CIENCIAS BIOMÉDICAS Y DE LA SALUD</t>
        </r>
      </text>
    </comment>
    <comment ref="C125" authorId="0" shapeId="0">
      <text>
        <r>
          <rPr>
            <b/>
            <sz val="9"/>
            <color indexed="81"/>
            <rFont val="Tahoma"/>
            <family val="2"/>
          </rPr>
          <t>Jesús Navarrete:</t>
        </r>
        <r>
          <rPr>
            <sz val="9"/>
            <color indexed="81"/>
            <rFont val="Tahoma"/>
            <family val="2"/>
          </rPr>
          <t xml:space="preserve">
MAESTRÍA EN CIENCIAS EN ENFERMERÍA </t>
        </r>
      </text>
    </comment>
    <comment ref="C126" authorId="0" shapeId="0">
      <text>
        <r>
          <rPr>
            <b/>
            <sz val="9"/>
            <color indexed="81"/>
            <rFont val="Tahoma"/>
            <family val="2"/>
          </rPr>
          <t>Jesús Navarrete:</t>
        </r>
        <r>
          <rPr>
            <sz val="9"/>
            <color indexed="81"/>
            <rFont val="Tahoma"/>
            <family val="2"/>
          </rPr>
          <t xml:space="preserve">
ESPECIALIDAD EN ENDODONCIA </t>
        </r>
      </text>
    </comment>
    <comment ref="C127" authorId="0" shapeId="0">
      <text>
        <r>
          <rPr>
            <b/>
            <sz val="9"/>
            <color indexed="81"/>
            <rFont val="Tahoma"/>
            <family val="2"/>
          </rPr>
          <t>Jesús Navarrete:</t>
        </r>
        <r>
          <rPr>
            <sz val="9"/>
            <color indexed="81"/>
            <rFont val="Tahoma"/>
            <family val="2"/>
          </rPr>
          <t xml:space="preserve">
DOCTORADO EN PSICOLOGÍA </t>
        </r>
      </text>
    </comment>
    <comment ref="C128" authorId="0" shapeId="0">
      <text>
        <r>
          <rPr>
            <b/>
            <sz val="9"/>
            <color indexed="81"/>
            <rFont val="Tahoma"/>
            <family val="2"/>
          </rPr>
          <t>Jesús Navarrete:</t>
        </r>
        <r>
          <rPr>
            <sz val="9"/>
            <color indexed="81"/>
            <rFont val="Tahoma"/>
            <family val="2"/>
          </rPr>
          <t xml:space="preserve">
MAESTRÍA EN CIENCIAS DE LA SALUD </t>
        </r>
      </text>
    </comment>
    <comment ref="C129" authorId="0" shapeId="0">
      <text>
        <r>
          <rPr>
            <b/>
            <sz val="9"/>
            <color indexed="81"/>
            <rFont val="Tahoma"/>
            <family val="2"/>
          </rPr>
          <t>Jesús Navarrete:</t>
        </r>
        <r>
          <rPr>
            <sz val="9"/>
            <color indexed="81"/>
            <rFont val="Tahoma"/>
            <family val="2"/>
          </rPr>
          <t xml:space="preserve">
MAESTRÍA EN TECNOLOGÍA EDUCATIVA </t>
        </r>
      </text>
    </comment>
    <comment ref="C130" authorId="0" shapeId="0">
      <text>
        <r>
          <rPr>
            <b/>
            <sz val="9"/>
            <color indexed="81"/>
            <rFont val="Tahoma"/>
            <family val="2"/>
          </rPr>
          <t>Jesús Navarrete:</t>
        </r>
        <r>
          <rPr>
            <sz val="9"/>
            <color indexed="81"/>
            <rFont val="Tahoma"/>
            <family val="2"/>
          </rPr>
          <t xml:space="preserve">
ESPECIALIDAD EN GENÉTICA CRANEOFACIAL</t>
        </r>
      </text>
    </comment>
    <comment ref="C131" authorId="0" shapeId="0">
      <text>
        <r>
          <rPr>
            <b/>
            <sz val="9"/>
            <color indexed="81"/>
            <rFont val="Tahoma"/>
            <family val="2"/>
          </rPr>
          <t>Jesús Navarrete:</t>
        </r>
        <r>
          <rPr>
            <sz val="9"/>
            <color indexed="81"/>
            <rFont val="Tahoma"/>
            <family val="2"/>
          </rPr>
          <t xml:space="preserve">
MAESTRÍA EN INVESTIGACIÓN CLÍNICA </t>
        </r>
      </text>
    </comment>
    <comment ref="B132" authorId="0" shapeId="0">
      <text>
        <r>
          <rPr>
            <b/>
            <sz val="9"/>
            <color indexed="81"/>
            <rFont val="Tahoma"/>
            <family val="2"/>
          </rPr>
          <t>Jesús Navarrete:</t>
        </r>
        <r>
          <rPr>
            <sz val="9"/>
            <color indexed="81"/>
            <rFont val="Tahoma"/>
            <family val="2"/>
          </rPr>
          <t xml:space="preserve">
PROFESOR POR ASIGNATURA </t>
        </r>
      </text>
    </comment>
    <comment ref="C132" authorId="0" shapeId="0">
      <text>
        <r>
          <rPr>
            <b/>
            <sz val="9"/>
            <color indexed="81"/>
            <rFont val="Tahoma"/>
            <family val="2"/>
          </rPr>
          <t>Jesús Navarrete:</t>
        </r>
        <r>
          <rPr>
            <sz val="9"/>
            <color indexed="81"/>
            <rFont val="Tahoma"/>
            <family val="2"/>
          </rPr>
          <t xml:space="preserve">
MAESTRÍA EN ENDODONCIA </t>
        </r>
      </text>
    </comment>
    <comment ref="C133" authorId="0" shapeId="0">
      <text>
        <r>
          <rPr>
            <b/>
            <sz val="9"/>
            <color indexed="81"/>
            <rFont val="Tahoma"/>
            <family val="2"/>
          </rPr>
          <t>Jesús Navarrete:</t>
        </r>
        <r>
          <rPr>
            <sz val="9"/>
            <color indexed="81"/>
            <rFont val="Tahoma"/>
            <family val="2"/>
          </rPr>
          <t xml:space="preserve">
MAESTRÍA EN SALUD PÚBLICA </t>
        </r>
      </text>
    </comment>
    <comment ref="C134" authorId="0" shapeId="0">
      <text>
        <r>
          <rPr>
            <b/>
            <sz val="9"/>
            <color indexed="81"/>
            <rFont val="Tahoma"/>
            <family val="2"/>
          </rPr>
          <t>Jesús Navarrete:</t>
        </r>
        <r>
          <rPr>
            <sz val="9"/>
            <color indexed="81"/>
            <rFont val="Tahoma"/>
            <family val="2"/>
          </rPr>
          <t xml:space="preserve">
MAESTRÍA EN ENDODONCIA </t>
        </r>
      </text>
    </comment>
    <comment ref="C135" authorId="0" shapeId="0">
      <text>
        <r>
          <rPr>
            <b/>
            <sz val="9"/>
            <color indexed="81"/>
            <rFont val="Tahoma"/>
            <family val="2"/>
          </rPr>
          <t>Jesús Navarrete:</t>
        </r>
        <r>
          <rPr>
            <sz val="9"/>
            <color indexed="81"/>
            <rFont val="Tahoma"/>
            <family val="2"/>
          </rPr>
          <t xml:space="preserve">
MAESTRO EN ADMINISTRACIÓN EN SERVICIOS DE SALUD </t>
        </r>
      </text>
    </comment>
    <comment ref="C136" authorId="0" shapeId="0">
      <text>
        <r>
          <rPr>
            <b/>
            <sz val="9"/>
            <color indexed="81"/>
            <rFont val="Tahoma"/>
            <family val="2"/>
          </rPr>
          <t>Jesús Navarrete:</t>
        </r>
        <r>
          <rPr>
            <sz val="9"/>
            <color indexed="81"/>
            <rFont val="Tahoma"/>
            <family val="2"/>
          </rPr>
          <t xml:space="preserve">
MAESTRÍA EN CIENCIAS DE ENFERMERÍA </t>
        </r>
      </text>
    </comment>
    <comment ref="C137" authorId="0" shapeId="0">
      <text>
        <r>
          <rPr>
            <b/>
            <sz val="9"/>
            <color indexed="81"/>
            <rFont val="Tahoma"/>
            <family val="2"/>
          </rPr>
          <t>Jesús Navarrete:</t>
        </r>
        <r>
          <rPr>
            <sz val="9"/>
            <color indexed="81"/>
            <rFont val="Tahoma"/>
            <family val="2"/>
          </rPr>
          <t xml:space="preserve">
ESPECIALIDAD EN PEDIATRÍA MÉDICA </t>
        </r>
      </text>
    </comment>
    <comment ref="C138" authorId="0" shapeId="0">
      <text>
        <r>
          <rPr>
            <b/>
            <sz val="9"/>
            <color indexed="81"/>
            <rFont val="Tahoma"/>
            <family val="2"/>
          </rPr>
          <t>Jesús Navarrete:</t>
        </r>
        <r>
          <rPr>
            <sz val="9"/>
            <color indexed="81"/>
            <rFont val="Tahoma"/>
            <family val="2"/>
          </rPr>
          <t xml:space="preserve">
DOCTORADO EN PSICOLOGÍA </t>
        </r>
      </text>
    </comment>
    <comment ref="C139" authorId="0" shapeId="0">
      <text>
        <r>
          <rPr>
            <b/>
            <sz val="9"/>
            <color indexed="81"/>
            <rFont val="Tahoma"/>
            <family val="2"/>
          </rPr>
          <t>Jesús Navarrete:</t>
        </r>
        <r>
          <rPr>
            <sz val="9"/>
            <color indexed="81"/>
            <rFont val="Tahoma"/>
            <family val="2"/>
          </rPr>
          <t xml:space="preserve">
MAESTRÍA EN CIENCIAS </t>
        </r>
      </text>
    </comment>
    <comment ref="C140" authorId="0" shapeId="0">
      <text>
        <r>
          <rPr>
            <b/>
            <sz val="9"/>
            <color indexed="81"/>
            <rFont val="Tahoma"/>
            <family val="2"/>
          </rPr>
          <t>Jesús Navarrete:</t>
        </r>
        <r>
          <rPr>
            <sz val="9"/>
            <color indexed="81"/>
            <rFont val="Tahoma"/>
            <family val="2"/>
          </rPr>
          <t xml:space="preserve">
MAESTRÍA EN CIENCIAS DE ENFERMERÍA </t>
        </r>
      </text>
    </comment>
    <comment ref="C141" authorId="0" shapeId="0">
      <text>
        <r>
          <rPr>
            <b/>
            <sz val="9"/>
            <color indexed="81"/>
            <rFont val="Tahoma"/>
            <family val="2"/>
          </rPr>
          <t>Jesús Navarrete:</t>
        </r>
        <r>
          <rPr>
            <sz val="9"/>
            <color indexed="81"/>
            <rFont val="Tahoma"/>
            <family val="2"/>
          </rPr>
          <t xml:space="preserve">
DOCTORADO EN CLÍNICA PSICOANALÍTICA </t>
        </r>
      </text>
    </comment>
    <comment ref="C142" authorId="0" shapeId="0">
      <text>
        <r>
          <rPr>
            <b/>
            <sz val="9"/>
            <color indexed="81"/>
            <rFont val="Tahoma"/>
            <family val="2"/>
          </rPr>
          <t>Jesús Navarrete:</t>
        </r>
        <r>
          <rPr>
            <sz val="9"/>
            <color indexed="81"/>
            <rFont val="Tahoma"/>
            <family val="2"/>
          </rPr>
          <t xml:space="preserve">
MAESTRÍA EN PERIODONCIA </t>
        </r>
      </text>
    </comment>
    <comment ref="C143" authorId="0" shapeId="0">
      <text>
        <r>
          <rPr>
            <b/>
            <sz val="9"/>
            <color indexed="81"/>
            <rFont val="Tahoma"/>
            <family val="2"/>
          </rPr>
          <t>Jesús Navarrete:</t>
        </r>
        <r>
          <rPr>
            <sz val="9"/>
            <color indexed="81"/>
            <rFont val="Tahoma"/>
            <family val="2"/>
          </rPr>
          <t xml:space="preserve">
INGENIERÍA QUÍMICA </t>
        </r>
      </text>
    </comment>
    <comment ref="C144" authorId="0" shapeId="0">
      <text>
        <r>
          <rPr>
            <b/>
            <sz val="9"/>
            <color indexed="81"/>
            <rFont val="Tahoma"/>
            <family val="2"/>
          </rPr>
          <t>Jesús Navarrete:</t>
        </r>
        <r>
          <rPr>
            <sz val="9"/>
            <color indexed="81"/>
            <rFont val="Tahoma"/>
            <family val="2"/>
          </rPr>
          <t xml:space="preserve">
DOCTORADO EN INFECTOLOGÍA </t>
        </r>
      </text>
    </comment>
    <comment ref="C145" authorId="0" shapeId="0">
      <text>
        <r>
          <rPr>
            <b/>
            <sz val="9"/>
            <color indexed="81"/>
            <rFont val="Tahoma"/>
            <family val="2"/>
          </rPr>
          <t>Jesús Navarrete:</t>
        </r>
        <r>
          <rPr>
            <sz val="9"/>
            <color indexed="81"/>
            <rFont val="Tahoma"/>
            <family val="2"/>
          </rPr>
          <t xml:space="preserve">
ESPECIALIDAD EN PEDIATRÍA </t>
        </r>
      </text>
    </comment>
    <comment ref="C146" authorId="0" shapeId="0">
      <text>
        <r>
          <rPr>
            <b/>
            <sz val="9"/>
            <color indexed="81"/>
            <rFont val="Tahoma"/>
            <family val="2"/>
          </rPr>
          <t>Jesús Navarrete:</t>
        </r>
        <r>
          <rPr>
            <sz val="9"/>
            <color indexed="81"/>
            <rFont val="Tahoma"/>
            <family val="2"/>
          </rPr>
          <t xml:space="preserve">
MAESTRÍA EN CIENCIAS </t>
        </r>
      </text>
    </comment>
    <comment ref="C147" authorId="0" shapeId="0">
      <text>
        <r>
          <rPr>
            <b/>
            <sz val="9"/>
            <color indexed="81"/>
            <rFont val="Tahoma"/>
            <family val="2"/>
          </rPr>
          <t>Jesús Navarrete:</t>
        </r>
        <r>
          <rPr>
            <sz val="9"/>
            <color indexed="81"/>
            <rFont val="Tahoma"/>
            <family val="2"/>
          </rPr>
          <t xml:space="preserve">
MAESTRÍA EN CIENCIAS DE LA ENFERMERÍA </t>
        </r>
      </text>
    </comment>
    <comment ref="C148" authorId="0" shapeId="0">
      <text>
        <r>
          <rPr>
            <b/>
            <sz val="9"/>
            <color indexed="81"/>
            <rFont val="Tahoma"/>
            <family val="2"/>
          </rPr>
          <t>Jesús Navarrete:</t>
        </r>
        <r>
          <rPr>
            <sz val="9"/>
            <color indexed="81"/>
            <rFont val="Tahoma"/>
            <family val="2"/>
          </rPr>
          <t xml:space="preserve">
ESPECIALIDAD EN MEDICINA FAMILIAR </t>
        </r>
      </text>
    </comment>
    <comment ref="C149" authorId="0" shapeId="0">
      <text>
        <r>
          <rPr>
            <b/>
            <sz val="9"/>
            <color indexed="81"/>
            <rFont val="Tahoma"/>
            <family val="2"/>
          </rPr>
          <t>Jesús Navarrete:</t>
        </r>
        <r>
          <rPr>
            <sz val="9"/>
            <color indexed="81"/>
            <rFont val="Tahoma"/>
            <family val="2"/>
          </rPr>
          <t xml:space="preserve">
MAESTRÍA EN ORTODONCIA </t>
        </r>
      </text>
    </comment>
    <comment ref="C150" authorId="0" shapeId="0">
      <text>
        <r>
          <rPr>
            <b/>
            <sz val="9"/>
            <color indexed="81"/>
            <rFont val="Tahoma"/>
            <family val="2"/>
          </rPr>
          <t>Jesús Navarrete:</t>
        </r>
        <r>
          <rPr>
            <sz val="9"/>
            <color indexed="81"/>
            <rFont val="Tahoma"/>
            <family val="2"/>
          </rPr>
          <t xml:space="preserve">
DCOTORADO EN INVESTIGACIÓN EN MEDICINA </t>
        </r>
      </text>
    </comment>
    <comment ref="C151" authorId="0" shapeId="0">
      <text>
        <r>
          <rPr>
            <b/>
            <sz val="9"/>
            <color indexed="81"/>
            <rFont val="Tahoma"/>
            <family val="2"/>
          </rPr>
          <t>Jesús Navarrete:</t>
        </r>
        <r>
          <rPr>
            <sz val="9"/>
            <color indexed="81"/>
            <rFont val="Tahoma"/>
            <family val="2"/>
          </rPr>
          <t xml:space="preserve">
MAESTRÍA EN CIENCIAS ODONTOLÓGICAS EN EL ÁREA DE ODONTOLOGÍA INTEGRAL AVANZADA </t>
        </r>
      </text>
    </comment>
    <comment ref="C152" authorId="0" shapeId="0">
      <text>
        <r>
          <rPr>
            <b/>
            <sz val="9"/>
            <color indexed="81"/>
            <rFont val="Tahoma"/>
            <family val="2"/>
          </rPr>
          <t>Jesús Navarrete:</t>
        </r>
        <r>
          <rPr>
            <sz val="9"/>
            <color indexed="81"/>
            <rFont val="Tahoma"/>
            <family val="2"/>
          </rPr>
          <t xml:space="preserve">
DOCTORADO EN CIENCIAS BIOMÉDICAS </t>
        </r>
      </text>
    </comment>
    <comment ref="C153" authorId="0" shapeId="0">
      <text>
        <r>
          <rPr>
            <b/>
            <sz val="9"/>
            <color indexed="81"/>
            <rFont val="Tahoma"/>
            <family val="2"/>
          </rPr>
          <t>Jesús Navarrete:</t>
        </r>
        <r>
          <rPr>
            <sz val="9"/>
            <color indexed="81"/>
            <rFont val="Tahoma"/>
            <family val="2"/>
          </rPr>
          <t xml:space="preserve">
MAESTRÍA EN NUTRICIÓN CLÍNICA </t>
        </r>
      </text>
    </comment>
    <comment ref="C154" authorId="0" shapeId="0">
      <text>
        <r>
          <rPr>
            <b/>
            <sz val="9"/>
            <color indexed="81"/>
            <rFont val="Tahoma"/>
            <family val="2"/>
          </rPr>
          <t>Jesús Navarrete:</t>
        </r>
        <r>
          <rPr>
            <sz val="9"/>
            <color indexed="81"/>
            <rFont val="Tahoma"/>
            <family val="2"/>
          </rPr>
          <t xml:space="preserve">
DOCTORADO EN CIENCIAS AMBIENTALES </t>
        </r>
      </text>
    </comment>
    <comment ref="C155" authorId="0" shapeId="0">
      <text>
        <r>
          <rPr>
            <b/>
            <sz val="9"/>
            <color indexed="81"/>
            <rFont val="Tahoma"/>
            <family val="2"/>
          </rPr>
          <t>Jesús Navarrete:</t>
        </r>
        <r>
          <rPr>
            <sz val="9"/>
            <color indexed="81"/>
            <rFont val="Tahoma"/>
            <family val="2"/>
          </rPr>
          <t xml:space="preserve">
MAESTRÍA EN SALUD PÚBLICA </t>
        </r>
      </text>
    </comment>
    <comment ref="C156" authorId="0" shapeId="0">
      <text>
        <r>
          <rPr>
            <b/>
            <sz val="9"/>
            <color indexed="81"/>
            <rFont val="Tahoma"/>
            <family val="2"/>
          </rPr>
          <t>Jesús Navarrete:</t>
        </r>
        <r>
          <rPr>
            <sz val="9"/>
            <color indexed="81"/>
            <rFont val="Tahoma"/>
            <family val="2"/>
          </rPr>
          <t xml:space="preserve">
MAEATRÍA EN EDUCACIÓN </t>
        </r>
      </text>
    </comment>
    <comment ref="C157" authorId="0" shapeId="0">
      <text>
        <r>
          <rPr>
            <b/>
            <sz val="9"/>
            <color indexed="81"/>
            <rFont val="Tahoma"/>
            <family val="2"/>
          </rPr>
          <t>Jesús Navarrete:</t>
        </r>
        <r>
          <rPr>
            <sz val="9"/>
            <color indexed="81"/>
            <rFont val="Tahoma"/>
            <family val="2"/>
          </rPr>
          <t xml:space="preserve">
DCOTORADO EN PSICOLOGÍA </t>
        </r>
      </text>
    </comment>
    <comment ref="C158" authorId="0" shapeId="0">
      <text>
        <r>
          <rPr>
            <b/>
            <sz val="9"/>
            <color indexed="81"/>
            <rFont val="Tahoma"/>
            <family val="2"/>
          </rPr>
          <t>Jesús Navarrete:</t>
        </r>
        <r>
          <rPr>
            <sz val="9"/>
            <color indexed="81"/>
            <rFont val="Tahoma"/>
            <family val="2"/>
          </rPr>
          <t xml:space="preserve">
MAESTRÍA EN CIENCIAS (NUTRICIÓN)</t>
        </r>
      </text>
    </comment>
    <comment ref="C159" authorId="0" shapeId="0">
      <text>
        <r>
          <rPr>
            <b/>
            <sz val="9"/>
            <color indexed="81"/>
            <rFont val="Tahoma"/>
            <family val="2"/>
          </rPr>
          <t>Jesús Navarrete:</t>
        </r>
        <r>
          <rPr>
            <sz val="9"/>
            <color indexed="81"/>
            <rFont val="Tahoma"/>
            <family val="2"/>
          </rPr>
          <t xml:space="preserve">
ESPECIALIDAD EN HEMATOLOGÍA </t>
        </r>
      </text>
    </comment>
    <comment ref="C160" authorId="0" shapeId="0">
      <text>
        <r>
          <rPr>
            <b/>
            <sz val="9"/>
            <color indexed="81"/>
            <rFont val="Tahoma"/>
            <family val="2"/>
          </rPr>
          <t>Jesús Navarrete:</t>
        </r>
        <r>
          <rPr>
            <sz val="9"/>
            <color indexed="81"/>
            <rFont val="Tahoma"/>
            <family val="2"/>
          </rPr>
          <t xml:space="preserve">
DOCTORADO EN PSICOLOGÍA </t>
        </r>
      </text>
    </comment>
    <comment ref="C161" authorId="0" shapeId="0">
      <text>
        <r>
          <rPr>
            <b/>
            <sz val="9"/>
            <color indexed="81"/>
            <rFont val="Tahoma"/>
            <family val="2"/>
          </rPr>
          <t>Jesús Navarrete:</t>
        </r>
        <r>
          <rPr>
            <sz val="9"/>
            <color indexed="81"/>
            <rFont val="Tahoma"/>
            <family val="2"/>
          </rPr>
          <t xml:space="preserve">
DIOCTORADO EN NEUROCIENCIAS</t>
        </r>
      </text>
    </comment>
    <comment ref="C162" authorId="0" shapeId="0">
      <text>
        <r>
          <rPr>
            <b/>
            <sz val="9"/>
            <color indexed="81"/>
            <rFont val="Tahoma"/>
            <family val="2"/>
          </rPr>
          <t>Jesús Navarrete:</t>
        </r>
        <r>
          <rPr>
            <sz val="9"/>
            <color indexed="81"/>
            <rFont val="Tahoma"/>
            <family val="2"/>
          </rPr>
          <t xml:space="preserve">
ESPECIALIDAD EN MEDICINA INTERNA </t>
        </r>
      </text>
    </comment>
    <comment ref="C163" authorId="0" shapeId="0">
      <text>
        <r>
          <rPr>
            <b/>
            <sz val="9"/>
            <color indexed="81"/>
            <rFont val="Tahoma"/>
            <family val="2"/>
          </rPr>
          <t>Jesús Navarrete:</t>
        </r>
        <r>
          <rPr>
            <sz val="9"/>
            <color indexed="81"/>
            <rFont val="Tahoma"/>
            <family val="2"/>
          </rPr>
          <t xml:space="preserve">
MAESTRÍA EN CIENCIAS DE LA SALUD </t>
        </r>
      </text>
    </comment>
    <comment ref="C164" authorId="0" shapeId="0">
      <text>
        <r>
          <rPr>
            <b/>
            <sz val="9"/>
            <color indexed="81"/>
            <rFont val="Tahoma"/>
            <family val="2"/>
          </rPr>
          <t>Jesús Navarrete:</t>
        </r>
        <r>
          <rPr>
            <sz val="9"/>
            <color indexed="81"/>
            <rFont val="Tahoma"/>
            <family val="2"/>
          </rPr>
          <t xml:space="preserve">
MAESTRÍA EN CIENCIAS EN SISTEMAS DE SALUD</t>
        </r>
      </text>
    </comment>
    <comment ref="C165" authorId="0" shapeId="0">
      <text>
        <r>
          <rPr>
            <b/>
            <sz val="9"/>
            <color indexed="81"/>
            <rFont val="Tahoma"/>
            <family val="2"/>
          </rPr>
          <t>Jesús Navarrete:</t>
        </r>
        <r>
          <rPr>
            <sz val="9"/>
            <color indexed="81"/>
            <rFont val="Tahoma"/>
            <family val="2"/>
          </rPr>
          <t xml:space="preserve">
CIRUJANO DENTISTA (PRÓXIMA A TITULARSE DE LA ESPECIALIDAD EN CIRUGÍA MAXILOFACIAL)</t>
        </r>
      </text>
    </comment>
    <comment ref="C166" authorId="0" shapeId="0">
      <text>
        <r>
          <rPr>
            <b/>
            <sz val="9"/>
            <color indexed="81"/>
            <rFont val="Tahoma"/>
            <family val="2"/>
          </rPr>
          <t>Jesús Navarrete:</t>
        </r>
        <r>
          <rPr>
            <sz val="9"/>
            <color indexed="81"/>
            <rFont val="Tahoma"/>
            <family val="2"/>
          </rPr>
          <t xml:space="preserve">
ESPECIALIDAD EN GASTROENTEROLOGÍA Y ENDOSCOPÍA</t>
        </r>
      </text>
    </comment>
    <comment ref="B167" authorId="0" shapeId="0">
      <text>
        <r>
          <rPr>
            <b/>
            <sz val="9"/>
            <color indexed="81"/>
            <rFont val="Tahoma"/>
            <family val="2"/>
          </rPr>
          <t>Jesús Navarrete:</t>
        </r>
        <r>
          <rPr>
            <sz val="9"/>
            <color indexed="81"/>
            <rFont val="Tahoma"/>
            <family val="2"/>
          </rPr>
          <t xml:space="preserve">
NO APARECE EN SIGAP</t>
        </r>
      </text>
    </comment>
    <comment ref="C167" authorId="0" shapeId="0">
      <text>
        <r>
          <rPr>
            <b/>
            <sz val="9"/>
            <color indexed="81"/>
            <rFont val="Tahoma"/>
            <family val="2"/>
          </rPr>
          <t>Jesús Navarrete:</t>
        </r>
        <r>
          <rPr>
            <sz val="9"/>
            <color indexed="81"/>
            <rFont val="Tahoma"/>
            <family val="2"/>
          </rPr>
          <t xml:space="preserve">
DOCTORADO EN PSICOLOGÌA</t>
        </r>
      </text>
    </comment>
    <comment ref="B168" authorId="0" shapeId="0">
      <text>
        <r>
          <rPr>
            <b/>
            <sz val="9"/>
            <color indexed="81"/>
            <rFont val="Tahoma"/>
            <family val="2"/>
          </rPr>
          <t>Jesús Navarrete:</t>
        </r>
        <r>
          <rPr>
            <sz val="9"/>
            <color indexed="81"/>
            <rFont val="Tahoma"/>
            <family val="2"/>
          </rPr>
          <t xml:space="preserve">
PROFESORA DE TIEMPO PARCIAL</t>
        </r>
      </text>
    </comment>
  </commentList>
</comments>
</file>

<file path=xl/sharedStrings.xml><?xml version="1.0" encoding="utf-8"?>
<sst xmlns="http://schemas.openxmlformats.org/spreadsheetml/2006/main" count="1591" uniqueCount="321">
  <si>
    <t>UAEHGO-CA-45</t>
  </si>
  <si>
    <t>BIOLOGÍA DE LA REPRODUCCIÓN</t>
  </si>
  <si>
    <t>CONSOLIDADO</t>
  </si>
  <si>
    <t>Si</t>
  </si>
  <si>
    <t>Clave</t>
  </si>
  <si>
    <t>Nombre</t>
  </si>
  <si>
    <t>Área</t>
  </si>
  <si>
    <t>Estado</t>
  </si>
  <si>
    <t>Creación</t>
  </si>
  <si>
    <t>Registro</t>
  </si>
  <si>
    <t xml:space="preserve">Consolidación </t>
  </si>
  <si>
    <t>MEDICINA</t>
  </si>
  <si>
    <t>LGAIC 1</t>
  </si>
  <si>
    <t>LGAIC 2</t>
  </si>
  <si>
    <t>ANALGESIA INDUCIDA POR NEUROESTEROIDES Y AINES</t>
  </si>
  <si>
    <t>FARMACOLOGÍA DE LA REPRODUCCIÓN</t>
  </si>
  <si>
    <t>DRA. CARIÑO CORTÉS RAQUEL</t>
  </si>
  <si>
    <t>S.N.I.</t>
  </si>
  <si>
    <t>No vigente</t>
  </si>
  <si>
    <t>Líder</t>
  </si>
  <si>
    <t xml:space="preserve"> DR. FERNÁNDEZ MARTÍNEZ TOMÁS EDUARDO</t>
  </si>
  <si>
    <t xml:space="preserve"> DR. ORTÍZ RAMIREZ MARIO ISIDORO</t>
  </si>
  <si>
    <t xml:space="preserve"> DR. PONCE MONTER HÉCTOR ANTONIO</t>
  </si>
  <si>
    <t>Integrantes</t>
  </si>
  <si>
    <t>No. Integrantes</t>
  </si>
  <si>
    <t>Fecha de inicio</t>
  </si>
  <si>
    <t>Fecha de termino</t>
  </si>
  <si>
    <t>CUERPO ACADÉMICO/GRUPO DE INVESTIGACIÓN</t>
  </si>
  <si>
    <t xml:space="preserve">INVESTIGADOR </t>
  </si>
  <si>
    <t>NO.</t>
  </si>
  <si>
    <t>PERFIL</t>
  </si>
  <si>
    <t>No</t>
  </si>
  <si>
    <t>UAEHGO-CA-24</t>
  </si>
  <si>
    <t>EPIDEMIOLOGÍA ESTOMATOLÓGICA</t>
  </si>
  <si>
    <t>ODONTOLOGÍA</t>
  </si>
  <si>
    <t>ENFERMEDADES Y ALTERACIONES BUCALES</t>
  </si>
  <si>
    <t>DRA. LÓPEZ PONTIGO LYDIA</t>
  </si>
  <si>
    <t xml:space="preserve"> MTRA. MÁRQUEZ CORONA MARÍA DE LOURDES</t>
  </si>
  <si>
    <t xml:space="preserve"> MTRO. MEDINA SOLÍS CARLO EDUARDO</t>
  </si>
  <si>
    <t xml:space="preserve"> DRA. PONTIGO LOYOLA AMÉRICA PATRICIA</t>
  </si>
  <si>
    <t>No de LGAIC</t>
  </si>
  <si>
    <t>UAEH-CA-78</t>
  </si>
  <si>
    <t>EVALUACIÓN E INTERVENCIÓN TRANSDISCIPLINARIA DEL PROCESO SALUD ENFERMEDAD</t>
  </si>
  <si>
    <t>PSICOLOGÍA</t>
  </si>
  <si>
    <t>EVALUACIÓN E INTERVENCIÓN DE PROCESOS RELACIONADOS A LA SALUD Y A LA ENFERMEDAD</t>
  </si>
  <si>
    <t>DR. DEL CASTILLO ARREOLA ARTURO</t>
  </si>
  <si>
    <t>SALUD PÚBLICA</t>
  </si>
  <si>
    <t>UAEHGO-CA-26</t>
  </si>
  <si>
    <t>BIOMARCADORES Y SALUD POBLACIONAL</t>
  </si>
  <si>
    <t>DRA. HERNÁNDEZ CERUELOS MARÍA DEL CARMEN ALEJANDRA</t>
  </si>
  <si>
    <t xml:space="preserve"> MTRA. VÁZQUEZ REYNOSO JOSEFINA</t>
  </si>
  <si>
    <t xml:space="preserve"> DR. RUVALCABA LEDEZMA JESUS CARLOS</t>
  </si>
  <si>
    <t>UAEHGO-CA-29</t>
  </si>
  <si>
    <t>TOXICOLOGÍA CLÍNICA</t>
  </si>
  <si>
    <t>GENÉTICA TOXICOLÓGICA</t>
  </si>
  <si>
    <t>TOXICOLOGÍA PRECLÍNICA</t>
  </si>
  <si>
    <t>DR. BETANZOS CABRERA GABRIEL</t>
  </si>
  <si>
    <t xml:space="preserve"> DRA. IZQUIERDO VEGA JEANNETT ALEJANDRA</t>
  </si>
  <si>
    <t xml:space="preserve"> DR. MADRIGAL SANTILLAN EDUARDO OSIRIS</t>
  </si>
  <si>
    <t xml:space="preserve"> DR. SÁNCHEZ GUTIÉRREZ MANUEL</t>
  </si>
  <si>
    <t xml:space="preserve"> DRA. VALADEZ VEGA MARÍA DEL CARMEN</t>
  </si>
  <si>
    <t>ENFERMERÍA</t>
  </si>
  <si>
    <t>NUTRICIÓN</t>
  </si>
  <si>
    <t>GERONTOLOGÍA</t>
  </si>
  <si>
    <t>FARMACIA</t>
  </si>
  <si>
    <t>ÁREA ACADÉMICA</t>
  </si>
  <si>
    <t>NO. CAC</t>
  </si>
  <si>
    <t>TOTAL</t>
  </si>
  <si>
    <t xml:space="preserve">ÁREA ACADÉMICA </t>
  </si>
  <si>
    <t>UAEHGO-CA-19</t>
  </si>
  <si>
    <t>FARMACIA CLÍNICA</t>
  </si>
  <si>
    <t xml:space="preserve">FARMACIA </t>
  </si>
  <si>
    <t>EN CONSOLIDACIÓN</t>
  </si>
  <si>
    <t>USO RACIONAL DE MEDICAMENTOS</t>
  </si>
  <si>
    <t>DR. BECERRIL FLORES MARCO ANTONIO</t>
  </si>
  <si>
    <t>MICROBIOLOGÍA MOLECULAR DE LAS ENFERMEDADES INFECCIOSAS Y APLICACIÓN BIOTECNOLÓGICA</t>
  </si>
  <si>
    <t>Consolidado</t>
  </si>
  <si>
    <t>En consolidación</t>
  </si>
  <si>
    <t>INVESTIGACIÓN BIOMÉDICA</t>
  </si>
  <si>
    <t xml:space="preserve"> MTRA. CRUZ CASTAÑEDA ARELI</t>
  </si>
  <si>
    <t xml:space="preserve"> DR. IMBERT PALAFOX JOSE LUIS</t>
  </si>
  <si>
    <t xml:space="preserve"> DRA. MOLINA TRINIDAD EVA MARÍA</t>
  </si>
  <si>
    <t>UAEHGO-CA-25</t>
  </si>
  <si>
    <t>NUTRIOLOGÍA</t>
  </si>
  <si>
    <t>NUTRICIÓN CLÍNICA Y ENFERMEDADES CRÓNICO NO TRANSMISIBLES</t>
  </si>
  <si>
    <t>TECNOFUNCIONALIDAD Y NUTRICIÓN MOLECULAR DE COMPUESTOS BIOACTIVOS</t>
  </si>
  <si>
    <t>DR. ALANIS GARCÍA ERNESTO</t>
  </si>
  <si>
    <t>NO. CAEC</t>
  </si>
  <si>
    <t>NO. CAEF</t>
  </si>
  <si>
    <t>NO. GI</t>
  </si>
  <si>
    <t>NO. INVES</t>
  </si>
  <si>
    <t>%</t>
  </si>
  <si>
    <t>DOCTORADO</t>
  </si>
  <si>
    <t>MAESTRÍA</t>
  </si>
  <si>
    <t>UAEH-CA-86</t>
  </si>
  <si>
    <t>EPIDEMIOLOGÍA NUTRICIONAL Y MOLECULAR</t>
  </si>
  <si>
    <t xml:space="preserve">EN FORMACIÓN </t>
  </si>
  <si>
    <t>ESTUDIO DE FACTORES AMBIENTALES Y MOLECULARES ASOCIADAS A LA MALA NUTRICIÓN Y ENFERMEDADES CRÓNICAS NO TRANSMISIBLES</t>
  </si>
  <si>
    <t>DR. GALVAN GARCIA MARCOS MARCELO</t>
  </si>
  <si>
    <t>En formación</t>
  </si>
  <si>
    <t>UAEH-CA-84</t>
  </si>
  <si>
    <t>SALUD EMOCIONAL</t>
  </si>
  <si>
    <t>REGULACIÓN EMOCIONAL Y SALUD MENTAL</t>
  </si>
  <si>
    <t xml:space="preserve"> DRA. LÓPEZ RODRIGUEZ GUADALUPE</t>
  </si>
  <si>
    <t xml:space="preserve"> MTRO. SUÁREZ DIEGUEZ TEODORO</t>
  </si>
  <si>
    <t>DR. GARCÍA CRUZ RUBÉN</t>
  </si>
  <si>
    <t xml:space="preserve">  DRA. GUZMÁN SALDAÑA REBECA MARIA ELENA</t>
  </si>
  <si>
    <t xml:space="preserve">  DRA. ROMERO PALENCIA ANGÉLICA</t>
  </si>
  <si>
    <t xml:space="preserve">  DRA. SOLANO SOLANO GLORIA</t>
  </si>
  <si>
    <t xml:space="preserve"> MTRO. CHEHUE ROMERO ALEJANDRO</t>
  </si>
  <si>
    <t xml:space="preserve"> MTRA. LÓPEZ OROZCO MARICELA</t>
  </si>
  <si>
    <t xml:space="preserve"> MTRA. OLVERA HERNANDEZ ELENA GUADALUPE</t>
  </si>
  <si>
    <t xml:space="preserve"> DRA. REYES HERNÁNDEZ IVETTE</t>
  </si>
  <si>
    <t xml:space="preserve"> DRA. ROBLES PIEDRAS ANA LUISA</t>
  </si>
  <si>
    <t xml:space="preserve"> MTRA. TÉLLEZ LÓPEZ ANA MARÍA</t>
  </si>
  <si>
    <t xml:space="preserve"> DR. ARIZA ORTEGA JOSÉ ALBERTO</t>
  </si>
  <si>
    <t xml:space="preserve"> MTRA. CALDERÓN RAMOS ZULI GUADALUPE</t>
  </si>
  <si>
    <t xml:space="preserve"> DRA. CRUZ CANSINO NELLY DEL SOCORRO</t>
  </si>
  <si>
    <t xml:space="preserve"> DR. DELGADO OLIVARES LUIS</t>
  </si>
  <si>
    <t xml:space="preserve"> MTRA. FERNÁNDEZ CORTÉS TRINIDAD LORENA</t>
  </si>
  <si>
    <t xml:space="preserve"> DR. MANRÍQUEZ TORRES JOSÉ DE JESÚS</t>
  </si>
  <si>
    <t xml:space="preserve"> DRA. RAMÍREZ MORENO ESTHER</t>
  </si>
  <si>
    <t xml:space="preserve"> DRA. SAUCEDO MOLINA TERESITA DE JESÚS</t>
  </si>
  <si>
    <t xml:space="preserve"> DR. JIMÉNEZ RODRÍGUEZ DAVID</t>
  </si>
  <si>
    <t xml:space="preserve"> DRA. ORTEGA ANDRADE NORMA ANGÉLICA</t>
  </si>
  <si>
    <t xml:space="preserve"> MTRA. RIVERA GUERRERO ANA MARÍA</t>
  </si>
  <si>
    <t xml:space="preserve"> DRA. VALENCIA ORTIZ ANDROMEDA IVETTE</t>
  </si>
  <si>
    <t>Doctores</t>
  </si>
  <si>
    <t>Maestros</t>
  </si>
  <si>
    <t>DRA. BERMUDEZ CAMPOS ISIS BEATRIZ</t>
  </si>
  <si>
    <t>UAEHGO-CA-23</t>
  </si>
  <si>
    <t>GRUPO DE INVESTIGACIÓN</t>
  </si>
  <si>
    <t>UAEH-RIU-24</t>
  </si>
  <si>
    <t>GI - PROMOCIÓN Y EDUCACIÓN PARA LA SALUD</t>
  </si>
  <si>
    <t>UAEH-RIU-25</t>
  </si>
  <si>
    <t>GI - DIAGNÓSTICO E INTERVENCIÓN EN GRUPOS VULNERABLES A VIOLENCIA</t>
  </si>
  <si>
    <t>EN FORMACIÓN</t>
  </si>
  <si>
    <t>UAEH-RIU-27</t>
  </si>
  <si>
    <t>GI - SALUD Y ENFERMEDAD</t>
  </si>
  <si>
    <t>UAEH-RIU-28</t>
  </si>
  <si>
    <t>GI - ENVEJECIMIENTO Y CALIDAD DE VIDA</t>
  </si>
  <si>
    <t>UAEH-RIU-30</t>
  </si>
  <si>
    <t>GI - BIOMATERIALES EN ODONTOLOGÍA</t>
  </si>
  <si>
    <t>UAEH-RIU-35</t>
  </si>
  <si>
    <t>GI - INMUNOLOGÍA</t>
  </si>
  <si>
    <t>UAEH-RIU-58</t>
  </si>
  <si>
    <t>GI - EMOCIONES BIOPSICOSOCIALES</t>
  </si>
  <si>
    <t>LGAIC</t>
  </si>
  <si>
    <t>LÍDER/INTEGRANTE</t>
  </si>
  <si>
    <t>Integrante</t>
  </si>
  <si>
    <t xml:space="preserve">ODONTOLOGÍA </t>
  </si>
  <si>
    <t xml:space="preserve">MEDICINA </t>
  </si>
  <si>
    <t>Dr. Perfil</t>
  </si>
  <si>
    <t>Dr. S.N.I</t>
  </si>
  <si>
    <t>M. Perfil</t>
  </si>
  <si>
    <t>Total S.N.I</t>
  </si>
  <si>
    <t xml:space="preserve">Total Perfil </t>
  </si>
  <si>
    <t>Total. Perfil</t>
  </si>
  <si>
    <t>Total Perfil</t>
  </si>
  <si>
    <t>Total S.N.I.</t>
  </si>
  <si>
    <t xml:space="preserve">TOTALES </t>
  </si>
  <si>
    <t>Mtro. Perfil</t>
  </si>
  <si>
    <t>Mtro. S.N.I</t>
  </si>
  <si>
    <t>GRADO ACAD.</t>
  </si>
  <si>
    <t>No. LGAIC</t>
  </si>
  <si>
    <t>Part.Posg</t>
  </si>
  <si>
    <t>Doctores Perfil</t>
  </si>
  <si>
    <t>Doctores S.N.I</t>
  </si>
  <si>
    <t>Maestros Perfil</t>
  </si>
  <si>
    <t>Maestros S.N.I</t>
  </si>
  <si>
    <t>Participación en Posgrado</t>
  </si>
  <si>
    <t>Total Doctores</t>
  </si>
  <si>
    <t>Total Maestros</t>
  </si>
  <si>
    <t>Integrantes en CAEF</t>
  </si>
  <si>
    <t>Integrantes en CAEC</t>
  </si>
  <si>
    <t>Integrantes en CAC</t>
  </si>
  <si>
    <t>CAC</t>
  </si>
  <si>
    <t>CAEC</t>
  </si>
  <si>
    <t>CAEF</t>
  </si>
  <si>
    <t>GI</t>
  </si>
  <si>
    <t>POLÍMEROS EN ODONTOLOGÍA</t>
  </si>
  <si>
    <t>MTRO. CUEVAS SUAREZ CARLOS ENRIQUE</t>
  </si>
  <si>
    <t>MTRA. MONJARAS ÁVILA ANA JOSEFINA</t>
  </si>
  <si>
    <t>DR. RIVERA GONZAGA JOSÉ ALEJANDRO</t>
  </si>
  <si>
    <t>DR. ZAMARRIPA CALDERON JUAN ELIEZER</t>
  </si>
  <si>
    <t>ESTATUS</t>
  </si>
  <si>
    <t>GRUPOS VULNERABLES A VIOLENCIA SEXUAL</t>
  </si>
  <si>
    <t>GRUPOS VULNERABLES A VIOLENCIA: ASPECTOS PSICOSOCIALES DE LA MIGRACIÓN</t>
  </si>
  <si>
    <t>MTRO. HURTADO ARRIAGA GERARDO</t>
  </si>
  <si>
    <t xml:space="preserve"> DRA. RODRÍGUEZ CONTRERAS VERÓNICA</t>
  </si>
  <si>
    <t xml:space="preserve"> DR. SANTAMARÍA SUÁREZ SERGIO</t>
  </si>
  <si>
    <t>EMOCIONES BIOPSICOSOCIALES</t>
  </si>
  <si>
    <t>DR. ESCOBAR TORRES JORGE GONZALO</t>
  </si>
  <si>
    <t>SALUD Y BIENESTAR EN EL PROCESO DE ENVEJECIMIENTO</t>
  </si>
  <si>
    <t>ANÁLISIS DE LAS ENFERMEDADES CRÓNICO DEGENERATIVAS</t>
  </si>
  <si>
    <t xml:space="preserve">No </t>
  </si>
  <si>
    <t xml:space="preserve"> DRA. GIL BERNAL FLOR DE MARIA ERARI</t>
  </si>
  <si>
    <t xml:space="preserve"> DRA. GÓMEZ GAMERO MARÍA EDITH</t>
  </si>
  <si>
    <t xml:space="preserve"> DR. HERRERA MIJANGOS SANTOS NOE</t>
  </si>
  <si>
    <t xml:space="preserve"> DRA. ACUÑA GURROLA MARÍA DEL REFUGIO</t>
  </si>
  <si>
    <t xml:space="preserve"> DR. AGIS JUAREZ RAUL AZAEL</t>
  </si>
  <si>
    <t xml:space="preserve"> DR. LÓPEZ ROMERO DAVID</t>
  </si>
  <si>
    <t xml:space="preserve"> MTRO. LÓPEZ NOGUEROLA JOSE SOCRATES</t>
  </si>
  <si>
    <t xml:space="preserve"> MTRA. PIMENTEL PÉREZ BERTHA MARIBEL</t>
  </si>
  <si>
    <t xml:space="preserve"> DR. SALAS CASAS ANDRÉS</t>
  </si>
  <si>
    <t>FARMACOLOGÍA DE PRODUCTOS NATURALES Y DE SÍNTESIS</t>
  </si>
  <si>
    <t>DRA. BAUTISTA ÁVILA MIRANDELI</t>
  </si>
  <si>
    <t xml:space="preserve">UAEH-RIU-07GI </t>
  </si>
  <si>
    <t xml:space="preserve"> DRA. DE LA O ARCINIEGA MINARDA</t>
  </si>
  <si>
    <t xml:space="preserve"> DRA. VELÁZQUEZ GONZÁLEZ CLAUDIA</t>
  </si>
  <si>
    <t>% INV CAC</t>
  </si>
  <si>
    <t>% INV CAEC</t>
  </si>
  <si>
    <t>% INV CAEF</t>
  </si>
  <si>
    <t>% INV GI</t>
  </si>
  <si>
    <t>INMUNOLOGÍA APLICADA</t>
  </si>
  <si>
    <t>INMUNOLOGÍA BÁSICA</t>
  </si>
  <si>
    <t>MTRA. FIGUEROA GUTIERREZ ANA HILDA</t>
  </si>
  <si>
    <t>FACTORES DE RIESGO ESPECÍFICOS EN LA SALUD INTEGRAL DEL SER HUMANO</t>
  </si>
  <si>
    <t>MTRA. BARRERA GALVÉZ ROSARIO</t>
  </si>
  <si>
    <t>ESPECIALIDAD MÉDICA</t>
  </si>
  <si>
    <t xml:space="preserve"> MTRA. LÓPEZ SANTILLAN IRIS CRISTINA</t>
  </si>
  <si>
    <t xml:space="preserve"> E.M. BUSTO VILLARREAL JOSE MARÍA</t>
  </si>
  <si>
    <t xml:space="preserve"> E.M. CASTELÁN MELÉNDEZ JORGE</t>
  </si>
  <si>
    <t xml:space="preserve"> E.M. GUEVARA CABRERA MARICELA</t>
  </si>
  <si>
    <t xml:space="preserve"> MTRA. SOLANO PÉREZ CLAUDIA TERESA</t>
  </si>
  <si>
    <t xml:space="preserve"> MTRO. VERA GUZMAN SERGIO</t>
  </si>
  <si>
    <t>PREVENCIÓN Y CUIDADO DE ENFERMERÍA EN LOS PROBLEMAS CRÓNICOS NO TRANSMISIBLES</t>
  </si>
  <si>
    <t>SALUD Y BIENESTAR</t>
  </si>
  <si>
    <t>DR. ARIAS RICO JOSÉ</t>
  </si>
  <si>
    <t>MTRA. JIMÉNEZ SÁNCHEZ REYNA CRISTINA</t>
  </si>
  <si>
    <t>DRA. LAZCANO ORTÍZ MARGARITA</t>
  </si>
  <si>
    <t>MTRA. SÁNCHEZ MORENO CECILIA</t>
  </si>
  <si>
    <t>MTRA. SÁNCHEZ PADILLA MARÍA LUISA</t>
  </si>
  <si>
    <t>No. S.N.I.</t>
  </si>
  <si>
    <t>No. Perfil</t>
  </si>
  <si>
    <t xml:space="preserve">Esp. Médica </t>
  </si>
  <si>
    <t>Esp. M. Perfil</t>
  </si>
  <si>
    <t>Esp. M. S.N.I</t>
  </si>
  <si>
    <t>Total Especialistas Médicos</t>
  </si>
  <si>
    <t>Especialistas M. Perfil</t>
  </si>
  <si>
    <t>Especialistas M. S.N.I</t>
  </si>
  <si>
    <t>DRA. ALANÍS RUFINO CELIA MERCEDES</t>
  </si>
  <si>
    <t>MTRA. ÁLVAREZ CHÁVEZ ANGELINA</t>
  </si>
  <si>
    <t>E.M. ANTÓN DE LA CONCJA JOSÉ LUIS</t>
  </si>
  <si>
    <t>E.M. ASCENCIO VILLAGRÁN ARTURO</t>
  </si>
  <si>
    <t>MTRA. BALDERAS DELGADILLO CARMEN</t>
  </si>
  <si>
    <t>MTRA. BALTAZAR TÉLLEZ ROSA MARÍA</t>
  </si>
  <si>
    <t>E.M. BARRERA HERNÁNDEZ FERNANDO</t>
  </si>
  <si>
    <t>DRA. BAUTISTA DÍAZ MARÍA LETICIA</t>
  </si>
  <si>
    <t>MTRO. BERNAL LECHUGA LUIS MARTÍN</t>
  </si>
  <si>
    <t>E.M. CORNEJO ROLDÁN LAURA ROSA</t>
  </si>
  <si>
    <t>MTRO. CHÁVEZ PAGOLA JORGE TEODORO</t>
  </si>
  <si>
    <t>MTRO. DIMAS CRUZ JAVIER</t>
  </si>
  <si>
    <t>MTRO. GALVÁN RODRÍGUEZ VICTOR MANUEL</t>
  </si>
  <si>
    <t>MTRA. GAYOSSO ISLAS ÉVILA</t>
  </si>
  <si>
    <t>DRA. GONZÁLEZ FRAGOSO CLAUDIA MARGARITA</t>
  </si>
  <si>
    <t>MTRO. GONZÁLEZ UNZAGA MARCO AURELIO</t>
  </si>
  <si>
    <t>MTRA. GUEVARA CABRERA ROSA MARÍA</t>
  </si>
  <si>
    <t>DRA. IGLESIAS HERMENEGILDO ANTONIA YUGOESLAVIA</t>
  </si>
  <si>
    <t>MTRO. ISLAS GRANILLO HORACIO</t>
  </si>
  <si>
    <t>LIC. ISLAS ORTEGA ALEJANDRA</t>
  </si>
  <si>
    <t>DR. LÓPEZ CONTRERAS LUILLI ANTONIO</t>
  </si>
  <si>
    <t>E.M. LÓPEZ DE NAVA Y VILLASANA SERGIO</t>
  </si>
  <si>
    <t>MTRO. MARTÍNEZ CAMPOS JUAN FRANCISCO</t>
  </si>
  <si>
    <t xml:space="preserve">MTRA. MAYORGA PONCE ROCÍO BELEM </t>
  </si>
  <si>
    <t>E.M. MAZA GARCÍA ALEJANDRO AUGUSTO</t>
  </si>
  <si>
    <t>MTRA. MENDOZA RODRÍGUEZ MARTHA</t>
  </si>
  <si>
    <t>DR. MONTEJANO RODRÍGUEZ JOSÉ RAMÓN</t>
  </si>
  <si>
    <t xml:space="preserve">MTRO. JOSÉ DE JESÚS NAVARRETE HERNÁNDEZ </t>
  </si>
  <si>
    <t xml:space="preserve">DRA.  OLIVO RAMÍREZ DIANA PATRICIA </t>
  </si>
  <si>
    <t>MTRA. OMAÑA COVARRUBIAS ARIANNA</t>
  </si>
  <si>
    <t>DRA. ORTÍZ POLO ARACELI</t>
  </si>
  <si>
    <t>MTRO. PAZ BAUTISTA JUAN CARLOS</t>
  </si>
  <si>
    <t>MTRA. PÉREZ CHÁVEZ MARÍA DEL REFUGIO</t>
  </si>
  <si>
    <t>DR. PINEDA SÁNCHEZ JOSÉ ESAEL</t>
  </si>
  <si>
    <t>MTRA. PORTA LEZAMA MIROSLAVA</t>
  </si>
  <si>
    <t>E.M. REYES BRITO NORMA PATRICIA</t>
  </si>
  <si>
    <t>DR. SORIA JASSO LUIS ENRIQUE</t>
  </si>
  <si>
    <t>E.M. TORRES BARRAGÁN JOSÉ ANTONIO</t>
  </si>
  <si>
    <t>MTRA. VARGAS SERVÍN LAURA</t>
  </si>
  <si>
    <t xml:space="preserve">MTRA. VERAS GODOY MIRIAM ESTHER </t>
  </si>
  <si>
    <t>E.M. ZAMORA GODÍNEZ JORDÁN</t>
  </si>
  <si>
    <t>Ninguno</t>
  </si>
  <si>
    <t>LICENCIATURA</t>
  </si>
  <si>
    <t>No aplica</t>
  </si>
  <si>
    <r>
      <t xml:space="preserve"> DR. MUÑOZ JUAREZ SERGIO </t>
    </r>
    <r>
      <rPr>
        <b/>
        <sz val="12"/>
        <color rgb="FFC00000"/>
        <rFont val="Calibri"/>
        <family val="2"/>
        <scheme val="minor"/>
      </rPr>
      <t>*</t>
    </r>
  </si>
  <si>
    <t>NO PERTENECE AL ICSa</t>
  </si>
  <si>
    <r>
      <t xml:space="preserve"> DRA. ZUÑIGA PÉREZ CLARA</t>
    </r>
    <r>
      <rPr>
        <sz val="12"/>
        <color rgb="FFC00000"/>
        <rFont val="Calibri"/>
        <family val="2"/>
        <scheme val="minor"/>
      </rPr>
      <t>*</t>
    </r>
  </si>
  <si>
    <r>
      <t xml:space="preserve"> DRA. GARCÍA MERAZ MELISSA</t>
    </r>
    <r>
      <rPr>
        <b/>
        <sz val="12"/>
        <color rgb="FFC00000"/>
        <rFont val="Calibri"/>
        <family val="2"/>
        <scheme val="minor"/>
      </rPr>
      <t>*</t>
    </r>
  </si>
  <si>
    <t>MTRA. ALMAGUER VARGAS GEORGINA</t>
  </si>
  <si>
    <t>MTRA. CARRILO ALARCÓN LOURDES CRISTINA</t>
  </si>
  <si>
    <t xml:space="preserve">No vigente </t>
  </si>
  <si>
    <t>MTRO. DÍAZ PÉREZ LUIS ENRIQUE</t>
  </si>
  <si>
    <t>E.M. GIL BORJA ENRIQUE</t>
  </si>
  <si>
    <r>
      <rPr>
        <sz val="11"/>
        <rFont val="Calibri"/>
        <family val="2"/>
        <scheme val="minor"/>
      </rPr>
      <t>MTRO. DE LA ROSA SANTILLÁN RUBÉN</t>
    </r>
    <r>
      <rPr>
        <sz val="11"/>
        <color rgb="FFC00000"/>
        <rFont val="Calibri"/>
        <family val="2"/>
        <scheme val="minor"/>
      </rPr>
      <t xml:space="preserve"> </t>
    </r>
    <r>
      <rPr>
        <sz val="11"/>
        <color rgb="FFC00000"/>
        <rFont val="Calibri"/>
        <family val="2"/>
      </rPr>
      <t>**</t>
    </r>
  </si>
  <si>
    <t>DRA. REYES JARQUÍN KARINA</t>
  </si>
  <si>
    <t xml:space="preserve">PSICOLOGÍA </t>
  </si>
  <si>
    <t>Sin pertenencia</t>
  </si>
  <si>
    <t>% INV SIN GI/CA</t>
  </si>
  <si>
    <t>% INV CA/GI</t>
  </si>
  <si>
    <r>
      <t xml:space="preserve">DRA. MARTÌNEZ ALCALÁ CLAUDIA ISABEL </t>
    </r>
    <r>
      <rPr>
        <b/>
        <sz val="11"/>
        <color rgb="FFC00000"/>
        <rFont val="Calibri"/>
        <family val="2"/>
        <scheme val="minor"/>
      </rPr>
      <t>**</t>
    </r>
  </si>
  <si>
    <r>
      <t xml:space="preserve"> DRA. LUNA REYES DAYANA</t>
    </r>
    <r>
      <rPr>
        <b/>
        <sz val="11"/>
        <color rgb="FFC00000"/>
        <rFont val="Calibri"/>
        <family val="2"/>
        <scheme val="minor"/>
      </rPr>
      <t>***</t>
    </r>
  </si>
  <si>
    <r>
      <t>DRA. LILIAN ELIZABETH BOSQUES BRUGADA</t>
    </r>
    <r>
      <rPr>
        <b/>
        <sz val="11"/>
        <color rgb="FFC00000"/>
        <rFont val="Calibri"/>
        <family val="2"/>
        <scheme val="minor"/>
      </rPr>
      <t>**</t>
    </r>
  </si>
  <si>
    <t>DUPLICADA</t>
  </si>
  <si>
    <t>E.M.</t>
  </si>
  <si>
    <t>E.M.PERFIL</t>
  </si>
  <si>
    <t>E.M. S.N.I</t>
  </si>
  <si>
    <t>MTROS.</t>
  </si>
  <si>
    <t>DRES.</t>
  </si>
  <si>
    <t>DRES. S.N.I</t>
  </si>
  <si>
    <t>DRES. PERFIL</t>
  </si>
  <si>
    <t>LIC.</t>
  </si>
  <si>
    <t># INV CAEC</t>
  </si>
  <si>
    <t># INV CAC</t>
  </si>
  <si>
    <t># INV CAEF</t>
  </si>
  <si>
    <t># INV FI</t>
  </si>
  <si>
    <t># INV SIN CA/GI</t>
  </si>
  <si>
    <t>E.M. VERAS HERNÁNDEZ MIRIAM ALEJANDRA</t>
  </si>
  <si>
    <t>MTROS. S.N.I</t>
  </si>
  <si>
    <t>MTROS. PERFIL</t>
  </si>
  <si>
    <t>FARMACOLOGÍA EXPERIMENTAL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</si>
</sst>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9" x14ac:knownFonts="1">
    <font>
      <sz val="11"/>
      <color theme="1"/>
      <name val="Calibri"/>
      <family val="2"/>
      <scheme val="minor"/>
    </font>
    <font>
      <b/>
      <sz val="11"/>
      <color theme="0"/>
      <name val="Calibri"/>
      <family val="2"/>
      <scheme val="minor"/>
    </font>
    <font>
      <sz val="10"/>
      <color theme="1"/>
      <name val="Calibri"/>
      <family val="2"/>
      <scheme val="minor"/>
    </font>
    <font>
      <sz val="9"/>
      <color theme="1"/>
      <name val="Calibri"/>
      <family val="2"/>
      <scheme val="minor"/>
    </font>
    <font>
      <sz val="8"/>
      <color theme="1"/>
      <name val="Calibri"/>
      <family val="2"/>
      <scheme val="minor"/>
    </font>
    <font>
      <sz val="9"/>
      <color rgb="FF3B3B41"/>
      <name val="Calibri"/>
      <family val="2"/>
      <scheme val="minor"/>
    </font>
    <font>
      <b/>
      <sz val="10"/>
      <color theme="1"/>
      <name val="Calibri"/>
      <family val="2"/>
      <scheme val="minor"/>
    </font>
    <font>
      <b/>
      <sz val="10"/>
      <color theme="0"/>
      <name val="Calibri"/>
      <family val="2"/>
      <scheme val="minor"/>
    </font>
    <font>
      <b/>
      <sz val="8"/>
      <color theme="0"/>
      <name val="Calibri"/>
      <family val="2"/>
      <scheme val="minor"/>
    </font>
    <font>
      <b/>
      <sz val="8"/>
      <color theme="1"/>
      <name val="Calibri"/>
      <family val="2"/>
      <scheme val="minor"/>
    </font>
    <font>
      <b/>
      <i/>
      <sz val="11"/>
      <color theme="1"/>
      <name val="Calibri"/>
      <family val="2"/>
      <scheme val="minor"/>
    </font>
    <font>
      <sz val="11"/>
      <name val="Calibri"/>
      <family val="2"/>
      <scheme val="minor"/>
    </font>
    <font>
      <b/>
      <i/>
      <sz val="11"/>
      <name val="Calibri"/>
      <family val="2"/>
      <scheme val="minor"/>
    </font>
    <font>
      <b/>
      <sz val="9"/>
      <color theme="1"/>
      <name val="Calibri"/>
      <family val="2"/>
      <scheme val="minor"/>
    </font>
    <font>
      <b/>
      <sz val="9"/>
      <color rgb="FF3B3B41"/>
      <name val="Calibri"/>
      <family val="2"/>
      <scheme val="minor"/>
    </font>
    <font>
      <sz val="10"/>
      <name val="Arial"/>
      <family val="2"/>
    </font>
    <font>
      <b/>
      <sz val="11"/>
      <color theme="1"/>
      <name val="Calibri"/>
      <family val="2"/>
      <scheme val="minor"/>
    </font>
    <font>
      <i/>
      <sz val="11"/>
      <color theme="1"/>
      <name val="Calibri"/>
      <family val="2"/>
      <scheme val="minor"/>
    </font>
    <font>
      <sz val="9"/>
      <color rgb="FF3B3B41"/>
      <name val="Arial"/>
      <family val="2"/>
    </font>
    <font>
      <b/>
      <sz val="9"/>
      <name val="Arial"/>
      <family val="2"/>
    </font>
    <font>
      <sz val="9"/>
      <name val="Arial"/>
      <family val="2"/>
    </font>
    <font>
      <b/>
      <sz val="9"/>
      <color theme="0"/>
      <name val="Arial"/>
      <family val="2"/>
    </font>
    <font>
      <i/>
      <sz val="8"/>
      <name val="Arial"/>
      <family val="2"/>
    </font>
    <font>
      <b/>
      <sz val="9"/>
      <name val="Calibri"/>
      <family val="2"/>
      <scheme val="minor"/>
    </font>
    <font>
      <sz val="9"/>
      <name val="Calibri"/>
      <family val="2"/>
      <scheme val="minor"/>
    </font>
    <font>
      <sz val="8"/>
      <name val="Calibri"/>
      <family val="2"/>
      <scheme val="minor"/>
    </font>
    <font>
      <sz val="11"/>
      <color rgb="FFC00000"/>
      <name val="Calibri"/>
      <family val="2"/>
      <scheme val="minor"/>
    </font>
    <font>
      <sz val="12"/>
      <color rgb="FFC00000"/>
      <name val="Calibri"/>
      <family val="2"/>
      <scheme val="minor"/>
    </font>
    <font>
      <b/>
      <sz val="12"/>
      <color rgb="FFC00000"/>
      <name val="Calibri"/>
      <family val="2"/>
      <scheme val="minor"/>
    </font>
    <font>
      <sz val="9"/>
      <color indexed="81"/>
      <name val="Tahoma"/>
      <family val="2"/>
    </font>
    <font>
      <b/>
      <sz val="9"/>
      <color indexed="81"/>
      <name val="Tahoma"/>
      <family val="2"/>
    </font>
    <font>
      <sz val="11"/>
      <color rgb="FFC00000"/>
      <name val="Calibri"/>
      <family val="2"/>
    </font>
    <font>
      <sz val="9"/>
      <color theme="1" tint="0.34998626667073579"/>
      <name val="Calibri"/>
      <family val="2"/>
      <scheme val="minor"/>
    </font>
    <font>
      <sz val="9"/>
      <color theme="2" tint="-0.499984740745262"/>
      <name val="Calibri"/>
      <family val="2"/>
      <scheme val="minor"/>
    </font>
    <font>
      <b/>
      <sz val="11"/>
      <color rgb="FFC00000"/>
      <name val="Calibri"/>
      <family val="2"/>
      <scheme val="minor"/>
    </font>
    <font>
      <b/>
      <sz val="9"/>
      <color theme="1" tint="0.34998626667073579"/>
      <name val="Calibri"/>
      <family val="2"/>
      <scheme val="minor"/>
    </font>
    <font>
      <b/>
      <sz val="9"/>
      <color theme="0"/>
      <name val="Calibri"/>
      <family val="2"/>
      <scheme val="minor"/>
    </font>
    <font>
      <b/>
      <sz val="11"/>
      <color rgb="FFFF0000"/>
      <name val="Calibri"/>
      <family val="2"/>
      <scheme val="minor"/>
    </font>
    <font>
      <b/>
      <sz val="11"/>
      <color rgb="FF3B3B41"/>
      <name val="Calibri"/>
      <family val="2"/>
      <scheme val="minor"/>
    </font>
  </fonts>
  <fills count="17">
    <fill>
      <patternFill patternType="none"/>
    </fill>
    <fill>
      <patternFill patternType="gray125"/>
    </fill>
    <fill>
      <patternFill patternType="solid">
        <fgColor rgb="FF993300"/>
        <bgColor indexed="64"/>
      </patternFill>
    </fill>
    <fill>
      <patternFill patternType="solid">
        <fgColor theme="5" tint="0.59999389629810485"/>
        <bgColor indexed="64"/>
      </patternFill>
    </fill>
    <fill>
      <patternFill patternType="solid">
        <fgColor theme="9" tint="0.39997558519241921"/>
        <bgColor indexed="64"/>
      </patternFill>
    </fill>
    <fill>
      <patternFill patternType="solid">
        <fgColor theme="9" tint="0.59999389629810485"/>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theme="3" tint="0.79998168889431442"/>
        <bgColor indexed="64"/>
      </patternFill>
    </fill>
    <fill>
      <patternFill patternType="solid">
        <fgColor theme="4" tint="0.59999389629810485"/>
        <bgColor indexed="64"/>
      </patternFill>
    </fill>
    <fill>
      <patternFill patternType="solid">
        <fgColor theme="7" tint="0.39997558519241921"/>
        <bgColor indexed="64"/>
      </patternFill>
    </fill>
    <fill>
      <patternFill patternType="solid">
        <fgColor theme="5" tint="0.39997558519241921"/>
        <bgColor indexed="64"/>
      </patternFill>
    </fill>
    <fill>
      <patternFill patternType="solid">
        <fgColor theme="4" tint="0.79998168889431442"/>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4.9989318521683403E-2"/>
        <bgColor indexed="64"/>
      </patternFill>
    </fill>
  </fills>
  <borders count="10">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s>
  <cellStyleXfs count="2">
    <xf numFmtId="0" fontId="0" fillId="0" borderId="0"/>
    <xf numFmtId="0" fontId="15" fillId="0" borderId="0" applyNumberFormat="0" applyFont="0" applyFill="0" applyBorder="0" applyAlignment="0" applyProtection="0"/>
  </cellStyleXfs>
  <cellXfs count="323">
    <xf numFmtId="0" fontId="0" fillId="0" borderId="0" xfId="0"/>
    <xf numFmtId="0" fontId="2" fillId="0" borderId="0" xfId="0" applyFont="1"/>
    <xf numFmtId="0" fontId="3" fillId="0" borderId="0" xfId="0" applyFont="1" applyAlignment="1">
      <alignment horizontal="center" vertical="center" wrapText="1"/>
    </xf>
    <xf numFmtId="0" fontId="3" fillId="0" borderId="0" xfId="0" applyFont="1" applyAlignment="1">
      <alignment wrapText="1"/>
    </xf>
    <xf numFmtId="0" fontId="0" fillId="0" borderId="0" xfId="0" applyAlignment="1">
      <alignment horizontal="left" vertical="center"/>
    </xf>
    <xf numFmtId="0" fontId="0" fillId="0" borderId="0" xfId="0" applyAlignment="1">
      <alignment horizontal="left" vertical="center" wrapText="1"/>
    </xf>
    <xf numFmtId="0" fontId="1" fillId="2" borderId="2" xfId="0" applyFont="1" applyFill="1" applyBorder="1" applyAlignment="1">
      <alignment horizontal="center"/>
    </xf>
    <xf numFmtId="0" fontId="6" fillId="0" borderId="0" xfId="0" applyFont="1"/>
    <xf numFmtId="0" fontId="7" fillId="2" borderId="2" xfId="0" applyFont="1" applyFill="1" applyBorder="1" applyAlignment="1">
      <alignment horizontal="center" vertical="center" wrapText="1"/>
    </xf>
    <xf numFmtId="0" fontId="7" fillId="2" borderId="2" xfId="0" applyFont="1" applyFill="1" applyBorder="1" applyAlignment="1">
      <alignment horizontal="right"/>
    </xf>
    <xf numFmtId="0" fontId="1" fillId="2" borderId="2" xfId="0" applyFont="1" applyFill="1" applyBorder="1" applyAlignment="1">
      <alignment horizontal="center" vertical="center"/>
    </xf>
    <xf numFmtId="0" fontId="6" fillId="0" borderId="2" xfId="0" applyFont="1" applyBorder="1"/>
    <xf numFmtId="0" fontId="1" fillId="2" borderId="2" xfId="0" applyFont="1" applyFill="1" applyBorder="1" applyAlignment="1">
      <alignment horizontal="left" vertical="center"/>
    </xf>
    <xf numFmtId="0" fontId="1" fillId="2" borderId="2" xfId="0" applyFont="1" applyFill="1" applyBorder="1" applyAlignment="1">
      <alignment horizontal="left" vertical="center" wrapText="1"/>
    </xf>
    <xf numFmtId="0" fontId="1" fillId="2" borderId="2" xfId="0" applyFont="1" applyFill="1" applyBorder="1" applyAlignment="1">
      <alignment horizontal="center" vertical="center" wrapText="1"/>
    </xf>
    <xf numFmtId="0" fontId="0" fillId="4" borderId="2" xfId="0" applyFill="1" applyBorder="1" applyAlignment="1">
      <alignment horizontal="left" vertical="center"/>
    </xf>
    <xf numFmtId="0" fontId="0" fillId="4" borderId="2" xfId="0" applyFill="1" applyBorder="1" applyAlignment="1">
      <alignment horizontal="left" vertical="center" wrapText="1"/>
    </xf>
    <xf numFmtId="0" fontId="0" fillId="4" borderId="2" xfId="0" applyFont="1" applyFill="1" applyBorder="1" applyAlignment="1">
      <alignment horizontal="center" vertical="center" wrapText="1"/>
    </xf>
    <xf numFmtId="0" fontId="11" fillId="4" borderId="2" xfId="0" applyFont="1" applyFill="1" applyBorder="1" applyAlignment="1">
      <alignment horizontal="left" vertical="center" wrapText="1"/>
    </xf>
    <xf numFmtId="0" fontId="10" fillId="4" borderId="2" xfId="0" applyFont="1" applyFill="1" applyBorder="1" applyAlignment="1">
      <alignment horizontal="left" vertical="center"/>
    </xf>
    <xf numFmtId="0" fontId="10" fillId="4" borderId="2" xfId="0" applyFont="1" applyFill="1" applyBorder="1" applyAlignment="1">
      <alignment horizontal="left" vertical="center" wrapText="1"/>
    </xf>
    <xf numFmtId="0" fontId="10" fillId="4" borderId="2" xfId="0" applyFont="1" applyFill="1" applyBorder="1" applyAlignment="1">
      <alignment horizontal="center" vertical="center" wrapText="1"/>
    </xf>
    <xf numFmtId="0" fontId="0" fillId="5" borderId="2" xfId="0" applyFill="1" applyBorder="1" applyAlignment="1">
      <alignment horizontal="left" vertical="center"/>
    </xf>
    <xf numFmtId="0" fontId="0" fillId="5" borderId="2" xfId="0" applyFill="1" applyBorder="1" applyAlignment="1">
      <alignment horizontal="left" vertical="center" wrapText="1"/>
    </xf>
    <xf numFmtId="0" fontId="0" fillId="5" borderId="2" xfId="0" applyFill="1" applyBorder="1" applyAlignment="1">
      <alignment horizontal="center" vertical="center" wrapText="1"/>
    </xf>
    <xf numFmtId="0" fontId="11" fillId="5" borderId="2" xfId="0" applyFont="1" applyFill="1" applyBorder="1" applyAlignment="1">
      <alignment horizontal="left" vertical="center" wrapText="1"/>
    </xf>
    <xf numFmtId="0" fontId="10" fillId="5" borderId="2" xfId="0" applyFont="1" applyFill="1" applyBorder="1" applyAlignment="1">
      <alignment horizontal="left" vertical="center"/>
    </xf>
    <xf numFmtId="0" fontId="10" fillId="5" borderId="2" xfId="0" applyFont="1" applyFill="1" applyBorder="1" applyAlignment="1">
      <alignment horizontal="left" vertical="center" wrapText="1"/>
    </xf>
    <xf numFmtId="0" fontId="10" fillId="5" borderId="2" xfId="0" applyFont="1" applyFill="1" applyBorder="1" applyAlignment="1">
      <alignment horizontal="center" vertical="center" wrapText="1"/>
    </xf>
    <xf numFmtId="0" fontId="12" fillId="5" borderId="2" xfId="0" applyFont="1" applyFill="1" applyBorder="1" applyAlignment="1">
      <alignment horizontal="left" vertical="center" wrapText="1"/>
    </xf>
    <xf numFmtId="0" fontId="0" fillId="4" borderId="2" xfId="0" applyFill="1" applyBorder="1" applyAlignment="1">
      <alignment horizontal="center" vertical="center" wrapText="1"/>
    </xf>
    <xf numFmtId="0" fontId="2" fillId="0" borderId="0" xfId="0" applyFont="1" applyBorder="1" applyAlignment="1">
      <alignment horizontal="left"/>
    </xf>
    <xf numFmtId="0" fontId="0" fillId="3" borderId="2" xfId="0" applyFill="1" applyBorder="1" applyAlignment="1">
      <alignment horizontal="center" vertical="center"/>
    </xf>
    <xf numFmtId="0" fontId="0" fillId="3" borderId="2" xfId="0" applyFont="1" applyFill="1" applyBorder="1" applyAlignment="1">
      <alignment horizontal="center" vertical="center"/>
    </xf>
    <xf numFmtId="0" fontId="3" fillId="6" borderId="2" xfId="0" applyFont="1" applyFill="1" applyBorder="1" applyAlignment="1">
      <alignment horizontal="center" vertical="center" wrapText="1"/>
    </xf>
    <xf numFmtId="0" fontId="5" fillId="6" borderId="2" xfId="0" applyFont="1" applyFill="1" applyBorder="1" applyAlignment="1">
      <alignment horizontal="center" vertical="center" wrapText="1"/>
    </xf>
    <xf numFmtId="0" fontId="3" fillId="7" borderId="2" xfId="0" applyFont="1" applyFill="1" applyBorder="1" applyAlignment="1">
      <alignment horizontal="center" vertical="center" wrapText="1"/>
    </xf>
    <xf numFmtId="0" fontId="3" fillId="4" borderId="2" xfId="0" applyFont="1" applyFill="1" applyBorder="1" applyAlignment="1">
      <alignment horizontal="center" vertical="center" wrapText="1"/>
    </xf>
    <xf numFmtId="14" fontId="5" fillId="4" borderId="2" xfId="0" applyNumberFormat="1" applyFont="1" applyFill="1" applyBorder="1" applyAlignment="1">
      <alignment horizontal="center" vertical="center"/>
    </xf>
    <xf numFmtId="0" fontId="5" fillId="4" borderId="2" xfId="0" applyNumberFormat="1" applyFont="1" applyFill="1" applyBorder="1" applyAlignment="1">
      <alignment horizontal="center" vertical="center" wrapText="1"/>
    </xf>
    <xf numFmtId="0" fontId="5" fillId="4" borderId="2" xfId="0" applyFont="1" applyFill="1" applyBorder="1" applyAlignment="1">
      <alignment horizontal="center" vertical="center" wrapText="1"/>
    </xf>
    <xf numFmtId="0" fontId="3" fillId="9" borderId="3" xfId="0" applyFont="1" applyFill="1" applyBorder="1" applyAlignment="1">
      <alignment horizontal="center" vertical="center" wrapText="1"/>
    </xf>
    <xf numFmtId="0" fontId="3" fillId="5" borderId="3" xfId="0" applyFont="1" applyFill="1" applyBorder="1" applyAlignment="1">
      <alignment horizontal="center" vertical="center"/>
    </xf>
    <xf numFmtId="14" fontId="5" fillId="5" borderId="3" xfId="0" applyNumberFormat="1" applyFont="1" applyFill="1" applyBorder="1" applyAlignment="1">
      <alignment horizontal="center" vertical="center"/>
    </xf>
    <xf numFmtId="0" fontId="3" fillId="5" borderId="3" xfId="0" applyFont="1" applyFill="1" applyBorder="1" applyAlignment="1">
      <alignment horizontal="center" vertical="center" wrapText="1"/>
    </xf>
    <xf numFmtId="0" fontId="0" fillId="5" borderId="3" xfId="0" applyFill="1" applyBorder="1"/>
    <xf numFmtId="14" fontId="5" fillId="4" borderId="2" xfId="0" applyNumberFormat="1" applyFont="1" applyFill="1" applyBorder="1" applyAlignment="1">
      <alignment horizontal="center" vertical="center" wrapText="1"/>
    </xf>
    <xf numFmtId="0" fontId="3" fillId="11" borderId="2" xfId="0" applyFont="1" applyFill="1" applyBorder="1" applyAlignment="1">
      <alignment horizontal="center" vertical="center" wrapText="1"/>
    </xf>
    <xf numFmtId="14" fontId="5" fillId="11" borderId="2" xfId="0" applyNumberFormat="1" applyFont="1" applyFill="1" applyBorder="1" applyAlignment="1">
      <alignment horizontal="center" vertical="center"/>
    </xf>
    <xf numFmtId="0" fontId="5" fillId="11" borderId="2" xfId="0" applyNumberFormat="1" applyFont="1" applyFill="1" applyBorder="1" applyAlignment="1">
      <alignment horizontal="center" vertical="center" wrapText="1"/>
    </xf>
    <xf numFmtId="0" fontId="5" fillId="11" borderId="2" xfId="0" applyFont="1" applyFill="1" applyBorder="1" applyAlignment="1">
      <alignment horizontal="center" vertical="center" wrapText="1"/>
    </xf>
    <xf numFmtId="0" fontId="3" fillId="3" borderId="2" xfId="0" applyFont="1" applyFill="1" applyBorder="1" applyAlignment="1">
      <alignment horizontal="center" vertical="center" wrapText="1"/>
    </xf>
    <xf numFmtId="14" fontId="5" fillId="3" borderId="2" xfId="0" applyNumberFormat="1" applyFont="1" applyFill="1" applyBorder="1" applyAlignment="1">
      <alignment horizontal="center" vertical="center"/>
    </xf>
    <xf numFmtId="0" fontId="5" fillId="3" borderId="2" xfId="0" applyNumberFormat="1" applyFont="1" applyFill="1" applyBorder="1" applyAlignment="1">
      <alignment horizontal="center" vertical="center" wrapText="1"/>
    </xf>
    <xf numFmtId="0" fontId="5" fillId="3" borderId="2" xfId="0" applyFont="1" applyFill="1" applyBorder="1" applyAlignment="1">
      <alignment horizontal="center" vertical="center" wrapText="1"/>
    </xf>
    <xf numFmtId="0" fontId="0" fillId="0" borderId="2" xfId="0" applyBorder="1" applyAlignment="1">
      <alignment horizontal="left" vertical="center"/>
    </xf>
    <xf numFmtId="0" fontId="0" fillId="0" borderId="2" xfId="0" applyBorder="1" applyAlignment="1">
      <alignment horizontal="left" vertical="center" wrapText="1"/>
    </xf>
    <xf numFmtId="0" fontId="10" fillId="7" borderId="2" xfId="0" applyFont="1" applyFill="1" applyBorder="1" applyAlignment="1">
      <alignment horizontal="left" vertical="center"/>
    </xf>
    <xf numFmtId="0" fontId="10" fillId="7" borderId="2" xfId="0" applyFont="1" applyFill="1" applyBorder="1" applyAlignment="1">
      <alignment horizontal="left" vertical="center" wrapText="1"/>
    </xf>
    <xf numFmtId="0" fontId="10" fillId="7" borderId="2" xfId="0" applyFont="1" applyFill="1" applyBorder="1" applyAlignment="1">
      <alignment horizontal="center" vertical="center" wrapText="1"/>
    </xf>
    <xf numFmtId="0" fontId="0" fillId="7" borderId="2" xfId="0" applyFill="1" applyBorder="1" applyAlignment="1">
      <alignment horizontal="left" vertical="center"/>
    </xf>
    <xf numFmtId="0" fontId="0" fillId="7" borderId="2" xfId="0" applyFont="1" applyFill="1" applyBorder="1" applyAlignment="1">
      <alignment horizontal="left" vertical="center" wrapText="1"/>
    </xf>
    <xf numFmtId="0" fontId="17" fillId="7" borderId="2" xfId="0" applyFont="1" applyFill="1" applyBorder="1" applyAlignment="1">
      <alignment horizontal="center" vertical="center" wrapText="1"/>
    </xf>
    <xf numFmtId="0" fontId="0" fillId="7" borderId="2" xfId="0" applyFill="1" applyBorder="1" applyAlignment="1">
      <alignment horizontal="left" vertical="center" wrapText="1"/>
    </xf>
    <xf numFmtId="0" fontId="0" fillId="6" borderId="2" xfId="0" applyFill="1" applyBorder="1"/>
    <xf numFmtId="14" fontId="18" fillId="6" borderId="2" xfId="0" applyNumberFormat="1" applyFont="1" applyFill="1" applyBorder="1" applyAlignment="1">
      <alignment horizontal="center" vertical="center" wrapText="1"/>
    </xf>
    <xf numFmtId="0" fontId="0" fillId="9" borderId="2" xfId="0" applyFill="1" applyBorder="1" applyAlignment="1">
      <alignment horizontal="left" vertical="center"/>
    </xf>
    <xf numFmtId="0" fontId="0" fillId="9" borderId="2" xfId="0" applyFill="1" applyBorder="1" applyAlignment="1">
      <alignment horizontal="left" vertical="center" wrapText="1"/>
    </xf>
    <xf numFmtId="0" fontId="0" fillId="9" borderId="2" xfId="0" applyFill="1" applyBorder="1" applyAlignment="1">
      <alignment horizontal="center" vertical="center" wrapText="1"/>
    </xf>
    <xf numFmtId="0" fontId="10" fillId="9" borderId="2" xfId="0" applyFont="1" applyFill="1" applyBorder="1" applyAlignment="1">
      <alignment horizontal="left" vertical="center"/>
    </xf>
    <xf numFmtId="0" fontId="10" fillId="9" borderId="2" xfId="0" applyFont="1" applyFill="1" applyBorder="1" applyAlignment="1">
      <alignment horizontal="left" vertical="center" wrapText="1"/>
    </xf>
    <xf numFmtId="0" fontId="10" fillId="9" borderId="2" xfId="0" applyFont="1" applyFill="1" applyBorder="1" applyAlignment="1">
      <alignment horizontal="center" vertical="center" wrapText="1"/>
    </xf>
    <xf numFmtId="0" fontId="0" fillId="3" borderId="2" xfId="0" applyFill="1" applyBorder="1" applyAlignment="1">
      <alignment horizontal="left" vertical="center"/>
    </xf>
    <xf numFmtId="0" fontId="0" fillId="3" borderId="2" xfId="0" applyFill="1" applyBorder="1" applyAlignment="1">
      <alignment horizontal="left" vertical="center" wrapText="1"/>
    </xf>
    <xf numFmtId="0" fontId="0" fillId="3" borderId="2" xfId="0" applyFill="1" applyBorder="1" applyAlignment="1">
      <alignment horizontal="center" vertical="center" wrapText="1"/>
    </xf>
    <xf numFmtId="0" fontId="10" fillId="3" borderId="2" xfId="0" applyFont="1" applyFill="1" applyBorder="1" applyAlignment="1">
      <alignment horizontal="left" vertical="center"/>
    </xf>
    <xf numFmtId="0" fontId="10" fillId="3" borderId="2" xfId="0" applyFont="1" applyFill="1" applyBorder="1" applyAlignment="1">
      <alignment horizontal="left" vertical="center" wrapText="1"/>
    </xf>
    <xf numFmtId="0" fontId="10" fillId="3" borderId="2" xfId="0" applyFont="1" applyFill="1" applyBorder="1" applyAlignment="1">
      <alignment horizontal="center" vertical="center" wrapText="1"/>
    </xf>
    <xf numFmtId="0" fontId="0" fillId="11" borderId="2" xfId="0" applyFill="1" applyBorder="1" applyAlignment="1">
      <alignment horizontal="left" vertical="center"/>
    </xf>
    <xf numFmtId="0" fontId="0" fillId="11" borderId="2" xfId="0" applyFill="1" applyBorder="1" applyAlignment="1">
      <alignment horizontal="left" vertical="center" wrapText="1"/>
    </xf>
    <xf numFmtId="0" fontId="0" fillId="11" borderId="2" xfId="0" applyFill="1" applyBorder="1" applyAlignment="1">
      <alignment horizontal="center" vertical="center" wrapText="1"/>
    </xf>
    <xf numFmtId="0" fontId="10" fillId="11" borderId="2" xfId="0" applyFont="1" applyFill="1" applyBorder="1" applyAlignment="1">
      <alignment horizontal="left" vertical="center"/>
    </xf>
    <xf numFmtId="0" fontId="10" fillId="11" borderId="2" xfId="0" applyFont="1" applyFill="1" applyBorder="1" applyAlignment="1">
      <alignment horizontal="left" vertical="center" wrapText="1"/>
    </xf>
    <xf numFmtId="0" fontId="10" fillId="11" borderId="2" xfId="0" applyFont="1" applyFill="1" applyBorder="1" applyAlignment="1">
      <alignment horizontal="center" vertical="center" wrapText="1"/>
    </xf>
    <xf numFmtId="0" fontId="0" fillId="12" borderId="2" xfId="0" applyFill="1" applyBorder="1" applyAlignment="1">
      <alignment horizontal="left" vertical="center"/>
    </xf>
    <xf numFmtId="0" fontId="0" fillId="12" borderId="2" xfId="0" applyFill="1" applyBorder="1" applyAlignment="1">
      <alignment horizontal="left" vertical="center" wrapText="1"/>
    </xf>
    <xf numFmtId="0" fontId="0" fillId="12" borderId="2" xfId="0" applyFill="1" applyBorder="1" applyAlignment="1">
      <alignment horizontal="center" vertical="center" wrapText="1"/>
    </xf>
    <xf numFmtId="0" fontId="10" fillId="12" borderId="2" xfId="0" applyFont="1" applyFill="1" applyBorder="1" applyAlignment="1">
      <alignment horizontal="left" vertical="center"/>
    </xf>
    <xf numFmtId="0" fontId="10" fillId="12" borderId="2" xfId="0" applyFont="1" applyFill="1" applyBorder="1" applyAlignment="1">
      <alignment horizontal="left" vertical="center" wrapText="1"/>
    </xf>
    <xf numFmtId="0" fontId="10" fillId="12" borderId="2" xfId="0" applyFont="1" applyFill="1" applyBorder="1" applyAlignment="1">
      <alignment horizontal="center" vertical="center" wrapText="1"/>
    </xf>
    <xf numFmtId="0" fontId="0" fillId="8" borderId="2" xfId="0" applyFill="1" applyBorder="1" applyAlignment="1">
      <alignment horizontal="left" vertical="center"/>
    </xf>
    <xf numFmtId="0" fontId="0" fillId="8" borderId="2" xfId="0" applyFill="1" applyBorder="1" applyAlignment="1">
      <alignment horizontal="left" vertical="center" wrapText="1"/>
    </xf>
    <xf numFmtId="0" fontId="0" fillId="8" borderId="2" xfId="0" applyFill="1" applyBorder="1" applyAlignment="1">
      <alignment horizontal="center" vertical="center" wrapText="1"/>
    </xf>
    <xf numFmtId="0" fontId="10" fillId="8" borderId="2" xfId="0" applyFont="1" applyFill="1" applyBorder="1" applyAlignment="1">
      <alignment horizontal="left" vertical="center"/>
    </xf>
    <xf numFmtId="0" fontId="10" fillId="8" borderId="2" xfId="0" applyFont="1" applyFill="1" applyBorder="1" applyAlignment="1">
      <alignment horizontal="left" vertical="center" wrapText="1"/>
    </xf>
    <xf numFmtId="0" fontId="10" fillId="8" borderId="2" xfId="0" applyFont="1" applyFill="1" applyBorder="1" applyAlignment="1">
      <alignment horizontal="center" vertical="center" wrapText="1"/>
    </xf>
    <xf numFmtId="0" fontId="0" fillId="3" borderId="2" xfId="0" applyFont="1" applyFill="1" applyBorder="1" applyAlignment="1">
      <alignment horizontal="center" vertical="center" wrapText="1"/>
    </xf>
    <xf numFmtId="0" fontId="0" fillId="3" borderId="2" xfId="0" applyFont="1" applyFill="1" applyBorder="1" applyAlignment="1">
      <alignment horizontal="left" vertical="center" wrapText="1"/>
    </xf>
    <xf numFmtId="0" fontId="0" fillId="12" borderId="2" xfId="0" applyFill="1" applyBorder="1"/>
    <xf numFmtId="0" fontId="0" fillId="3" borderId="2" xfId="0" applyFill="1" applyBorder="1"/>
    <xf numFmtId="0" fontId="0" fillId="3" borderId="2" xfId="0" applyFill="1" applyBorder="1" applyAlignment="1">
      <alignment horizontal="center"/>
    </xf>
    <xf numFmtId="0" fontId="0" fillId="3" borderId="2" xfId="0" applyFont="1" applyFill="1" applyBorder="1" applyAlignment="1">
      <alignment horizontal="center"/>
    </xf>
    <xf numFmtId="0" fontId="16" fillId="11" borderId="2" xfId="0" applyFont="1" applyFill="1" applyBorder="1" applyAlignment="1">
      <alignment horizontal="left" vertical="center"/>
    </xf>
    <xf numFmtId="0" fontId="0" fillId="0" borderId="0" xfId="0" applyFill="1"/>
    <xf numFmtId="0" fontId="16" fillId="0" borderId="0" xfId="0" applyFont="1" applyFill="1" applyBorder="1" applyAlignment="1">
      <alignment horizontal="left" vertical="center"/>
    </xf>
    <xf numFmtId="0" fontId="0" fillId="0" borderId="0" xfId="0" applyFont="1" applyFill="1" applyBorder="1" applyAlignment="1">
      <alignment horizontal="center"/>
    </xf>
    <xf numFmtId="0" fontId="10" fillId="0" borderId="0" xfId="0" applyFont="1" applyFill="1" applyBorder="1" applyAlignment="1">
      <alignment horizontal="left" vertical="center"/>
    </xf>
    <xf numFmtId="0" fontId="10" fillId="0" borderId="0" xfId="0" applyFont="1" applyFill="1" applyBorder="1" applyAlignment="1">
      <alignment horizontal="left" vertical="center" wrapText="1"/>
    </xf>
    <xf numFmtId="0" fontId="10" fillId="0" borderId="0" xfId="0" applyFont="1" applyFill="1" applyBorder="1" applyAlignment="1">
      <alignment horizontal="center" vertical="center" wrapText="1"/>
    </xf>
    <xf numFmtId="0" fontId="0" fillId="0" borderId="0" xfId="0" applyFill="1" applyBorder="1" applyAlignment="1">
      <alignment horizontal="left" vertical="center" wrapText="1"/>
    </xf>
    <xf numFmtId="0" fontId="0" fillId="0" borderId="0" xfId="0" applyFill="1" applyBorder="1"/>
    <xf numFmtId="0" fontId="0" fillId="0" borderId="0" xfId="0" applyFill="1" applyBorder="1" applyAlignment="1">
      <alignment horizontal="left" vertical="center"/>
    </xf>
    <xf numFmtId="0" fontId="0" fillId="0" borderId="0" xfId="0" applyFill="1" applyBorder="1" applyAlignment="1">
      <alignment horizontal="center" vertical="center" wrapText="1"/>
    </xf>
    <xf numFmtId="0" fontId="0" fillId="0" borderId="0" xfId="0" applyFont="1" applyFill="1" applyBorder="1" applyAlignment="1">
      <alignment horizontal="center" vertical="center" wrapText="1"/>
    </xf>
    <xf numFmtId="0" fontId="0" fillId="0" borderId="0" xfId="0" applyFont="1" applyFill="1" applyBorder="1" applyAlignment="1">
      <alignment horizontal="left" vertical="center" wrapText="1"/>
    </xf>
    <xf numFmtId="0" fontId="11" fillId="0" borderId="0" xfId="0" applyFont="1" applyFill="1" applyBorder="1" applyAlignment="1">
      <alignment horizontal="left" vertical="center" wrapText="1"/>
    </xf>
    <xf numFmtId="0" fontId="16" fillId="4" borderId="2" xfId="0" applyFont="1" applyFill="1" applyBorder="1" applyAlignment="1">
      <alignment horizontal="left" vertical="center"/>
    </xf>
    <xf numFmtId="0" fontId="0" fillId="12" borderId="2" xfId="0" applyFont="1" applyFill="1" applyBorder="1" applyAlignment="1">
      <alignment horizontal="center"/>
    </xf>
    <xf numFmtId="0" fontId="0" fillId="5" borderId="2" xfId="0" applyFont="1" applyFill="1" applyBorder="1" applyAlignment="1">
      <alignment horizontal="center"/>
    </xf>
    <xf numFmtId="0" fontId="16" fillId="7" borderId="2" xfId="0" applyFont="1" applyFill="1" applyBorder="1" applyAlignment="1">
      <alignment horizontal="left" vertical="center"/>
    </xf>
    <xf numFmtId="0" fontId="0" fillId="4" borderId="2" xfId="0" applyFill="1" applyBorder="1"/>
    <xf numFmtId="0" fontId="0" fillId="11" borderId="2" xfId="0" applyFill="1" applyBorder="1"/>
    <xf numFmtId="0" fontId="0" fillId="7" borderId="2" xfId="0" applyFill="1" applyBorder="1"/>
    <xf numFmtId="0" fontId="0" fillId="5" borderId="2" xfId="0" applyFill="1" applyBorder="1"/>
    <xf numFmtId="0" fontId="0" fillId="6" borderId="2" xfId="0" applyFont="1" applyFill="1" applyBorder="1" applyAlignment="1">
      <alignment horizontal="center"/>
    </xf>
    <xf numFmtId="0" fontId="0" fillId="9" borderId="2" xfId="0" applyFill="1" applyBorder="1"/>
    <xf numFmtId="0" fontId="0" fillId="11" borderId="2" xfId="0" applyFill="1" applyBorder="1" applyAlignment="1"/>
    <xf numFmtId="0" fontId="0" fillId="3" borderId="2" xfId="0" applyFill="1" applyBorder="1" applyAlignment="1"/>
    <xf numFmtId="0" fontId="0" fillId="11" borderId="2" xfId="0" applyFill="1" applyBorder="1" applyAlignment="1">
      <alignment vertical="center"/>
    </xf>
    <xf numFmtId="0" fontId="0" fillId="3" borderId="2" xfId="0" applyFill="1" applyBorder="1" applyAlignment="1">
      <alignment vertical="center"/>
    </xf>
    <xf numFmtId="0" fontId="21" fillId="2" borderId="2" xfId="1" applyNumberFormat="1" applyFont="1" applyFill="1" applyBorder="1" applyAlignment="1">
      <alignment wrapText="1"/>
    </xf>
    <xf numFmtId="0" fontId="13" fillId="3" borderId="2" xfId="0" applyFont="1" applyFill="1" applyBorder="1" applyAlignment="1">
      <alignment horizontal="center" vertical="center" wrapText="1"/>
    </xf>
    <xf numFmtId="14" fontId="5" fillId="3" borderId="2" xfId="0" applyNumberFormat="1" applyFont="1" applyFill="1" applyBorder="1" applyAlignment="1">
      <alignment horizontal="center" vertical="center" wrapText="1"/>
    </xf>
    <xf numFmtId="0" fontId="13" fillId="11" borderId="2" xfId="0" applyFont="1" applyFill="1" applyBorder="1" applyAlignment="1">
      <alignment horizontal="center" vertical="center" wrapText="1"/>
    </xf>
    <xf numFmtId="14" fontId="5" fillId="11" borderId="2" xfId="0" applyNumberFormat="1" applyFont="1" applyFill="1" applyBorder="1" applyAlignment="1">
      <alignment horizontal="center" vertical="center" wrapText="1"/>
    </xf>
    <xf numFmtId="14" fontId="3" fillId="11" borderId="2" xfId="0" applyNumberFormat="1" applyFont="1" applyFill="1" applyBorder="1" applyAlignment="1">
      <alignment horizontal="center" vertical="center" wrapText="1"/>
    </xf>
    <xf numFmtId="0" fontId="13" fillId="12" borderId="2" xfId="0" applyFont="1" applyFill="1" applyBorder="1" applyAlignment="1">
      <alignment horizontal="center" vertical="center" wrapText="1"/>
    </xf>
    <xf numFmtId="0" fontId="3" fillId="12" borderId="2" xfId="0" applyFont="1" applyFill="1" applyBorder="1" applyAlignment="1">
      <alignment horizontal="center" vertical="center" wrapText="1"/>
    </xf>
    <xf numFmtId="0" fontId="5" fillId="12" borderId="2" xfId="0" applyFont="1" applyFill="1" applyBorder="1" applyAlignment="1">
      <alignment horizontal="center" vertical="center" wrapText="1"/>
    </xf>
    <xf numFmtId="0" fontId="14" fillId="3" borderId="2" xfId="0" applyFont="1" applyFill="1" applyBorder="1" applyAlignment="1">
      <alignment horizontal="center" vertical="center" wrapText="1"/>
    </xf>
    <xf numFmtId="0" fontId="16" fillId="11" borderId="2" xfId="0" applyFont="1" applyFill="1" applyBorder="1"/>
    <xf numFmtId="0" fontId="1" fillId="2" borderId="6" xfId="0" applyFont="1" applyFill="1" applyBorder="1" applyAlignment="1">
      <alignment horizontal="center"/>
    </xf>
    <xf numFmtId="0" fontId="16" fillId="11" borderId="2" xfId="0" applyFont="1" applyFill="1" applyBorder="1" applyAlignment="1">
      <alignment vertical="center"/>
    </xf>
    <xf numFmtId="0" fontId="16" fillId="9" borderId="2" xfId="0" applyFont="1" applyFill="1" applyBorder="1"/>
    <xf numFmtId="0" fontId="16" fillId="7" borderId="2" xfId="0" applyFont="1" applyFill="1" applyBorder="1"/>
    <xf numFmtId="0" fontId="16" fillId="4" borderId="2" xfId="0" applyFont="1" applyFill="1" applyBorder="1"/>
    <xf numFmtId="0" fontId="0" fillId="5" borderId="2" xfId="0" applyFill="1" applyBorder="1" applyAlignment="1">
      <alignment horizontal="center"/>
    </xf>
    <xf numFmtId="0" fontId="0" fillId="6" borderId="2" xfId="0" applyFill="1" applyBorder="1" applyAlignment="1">
      <alignment horizontal="center"/>
    </xf>
    <xf numFmtId="0" fontId="17" fillId="0" borderId="0" xfId="0" applyFont="1" applyFill="1" applyBorder="1" applyAlignment="1">
      <alignment horizontal="center" vertical="center" wrapText="1"/>
    </xf>
    <xf numFmtId="0" fontId="0" fillId="11" borderId="2" xfId="0" applyFill="1" applyBorder="1" applyAlignment="1">
      <alignment horizontal="center" vertical="center"/>
    </xf>
    <xf numFmtId="0" fontId="0" fillId="0" borderId="0" xfId="0" applyAlignment="1"/>
    <xf numFmtId="0" fontId="10" fillId="11" borderId="2" xfId="0" applyFont="1" applyFill="1" applyBorder="1" applyAlignment="1">
      <alignment horizontal="center" vertical="center"/>
    </xf>
    <xf numFmtId="0" fontId="16" fillId="11" borderId="2" xfId="0" applyFont="1" applyFill="1" applyBorder="1" applyAlignment="1"/>
    <xf numFmtId="0" fontId="10" fillId="3" borderId="2" xfId="0" applyFont="1" applyFill="1" applyBorder="1" applyAlignment="1">
      <alignment horizontal="center" vertical="center"/>
    </xf>
    <xf numFmtId="0" fontId="19" fillId="11" borderId="2" xfId="1" applyNumberFormat="1" applyFont="1" applyFill="1" applyBorder="1" applyAlignment="1"/>
    <xf numFmtId="0" fontId="19" fillId="4" borderId="2" xfId="1" applyNumberFormat="1" applyFont="1" applyFill="1" applyBorder="1" applyAlignment="1"/>
    <xf numFmtId="0" fontId="19" fillId="10" borderId="2" xfId="1" applyNumberFormat="1" applyFont="1" applyFill="1" applyBorder="1" applyAlignment="1"/>
    <xf numFmtId="0" fontId="19" fillId="9" borderId="2" xfId="1" applyNumberFormat="1" applyFont="1" applyFill="1" applyBorder="1" applyAlignment="1"/>
    <xf numFmtId="0" fontId="22" fillId="11" borderId="2" xfId="1" applyNumberFormat="1" applyFont="1" applyFill="1" applyBorder="1" applyAlignment="1"/>
    <xf numFmtId="0" fontId="22" fillId="11" borderId="2" xfId="1" applyNumberFormat="1" applyFont="1" applyFill="1" applyBorder="1" applyAlignment="1">
      <alignment horizontal="left"/>
    </xf>
    <xf numFmtId="0" fontId="19" fillId="0" borderId="0" xfId="1" applyNumberFormat="1" applyFont="1" applyFill="1" applyBorder="1" applyAlignment="1">
      <alignment horizontal="center" vertical="center"/>
    </xf>
    <xf numFmtId="0" fontId="22" fillId="0" borderId="0" xfId="1" applyNumberFormat="1" applyFont="1" applyFill="1" applyBorder="1" applyAlignment="1"/>
    <xf numFmtId="0" fontId="20" fillId="0" borderId="0" xfId="1" applyNumberFormat="1" applyFont="1" applyFill="1" applyBorder="1" applyAlignment="1">
      <alignment horizontal="left" vertical="center"/>
    </xf>
    <xf numFmtId="0" fontId="22" fillId="0" borderId="0" xfId="1" applyNumberFormat="1" applyFont="1" applyFill="1" applyBorder="1" applyAlignment="1">
      <alignment horizontal="left"/>
    </xf>
    <xf numFmtId="0" fontId="19" fillId="0" borderId="0" xfId="1" applyNumberFormat="1" applyFont="1" applyFill="1" applyBorder="1" applyAlignment="1">
      <alignment horizontal="right" vertical="center"/>
    </xf>
    <xf numFmtId="0" fontId="22" fillId="4" borderId="2" xfId="1" applyNumberFormat="1" applyFont="1" applyFill="1" applyBorder="1" applyAlignment="1"/>
    <xf numFmtId="0" fontId="19" fillId="0" borderId="0" xfId="1" applyNumberFormat="1" applyFont="1" applyFill="1" applyBorder="1" applyAlignment="1">
      <alignment horizontal="left" vertical="center"/>
    </xf>
    <xf numFmtId="0" fontId="22" fillId="10" borderId="2" xfId="1" applyNumberFormat="1" applyFont="1" applyFill="1" applyBorder="1" applyAlignment="1">
      <alignment vertical="center" wrapText="1"/>
    </xf>
    <xf numFmtId="0" fontId="16" fillId="0" borderId="0" xfId="0" applyFont="1" applyFill="1" applyBorder="1" applyAlignment="1"/>
    <xf numFmtId="0" fontId="0" fillId="0" borderId="0" xfId="0" applyFill="1" applyBorder="1" applyAlignment="1">
      <alignment horizontal="center"/>
    </xf>
    <xf numFmtId="0" fontId="16" fillId="11" borderId="2" xfId="0" applyFont="1" applyFill="1" applyBorder="1" applyAlignment="1">
      <alignment horizontal="right"/>
    </xf>
    <xf numFmtId="0" fontId="16" fillId="9" borderId="2" xfId="0" applyFont="1" applyFill="1" applyBorder="1" applyAlignment="1">
      <alignment horizontal="left" vertical="center"/>
    </xf>
    <xf numFmtId="0" fontId="0" fillId="7" borderId="2" xfId="0" applyFill="1" applyBorder="1" applyAlignment="1">
      <alignment horizontal="center" vertical="center" wrapText="1"/>
    </xf>
    <xf numFmtId="0" fontId="16" fillId="4" borderId="2" xfId="0" applyFont="1" applyFill="1" applyBorder="1" applyAlignment="1"/>
    <xf numFmtId="0" fontId="16" fillId="4" borderId="2" xfId="0" applyFont="1" applyFill="1" applyBorder="1" applyAlignment="1">
      <alignment horizontal="right"/>
    </xf>
    <xf numFmtId="0" fontId="16" fillId="7" borderId="2" xfId="0" applyFont="1" applyFill="1" applyBorder="1" applyAlignment="1"/>
    <xf numFmtId="0" fontId="16" fillId="7" borderId="2" xfId="0" applyFont="1" applyFill="1" applyBorder="1" applyAlignment="1">
      <alignment horizontal="right"/>
    </xf>
    <xf numFmtId="0" fontId="16" fillId="4" borderId="2" xfId="0" applyFont="1" applyFill="1" applyBorder="1" applyAlignment="1">
      <alignment horizontal="center"/>
    </xf>
    <xf numFmtId="0" fontId="0" fillId="0" borderId="4" xfId="0" applyBorder="1"/>
    <xf numFmtId="0" fontId="0" fillId="9" borderId="6" xfId="0" applyFill="1" applyBorder="1" applyAlignment="1">
      <alignment horizontal="left" vertical="center"/>
    </xf>
    <xf numFmtId="0" fontId="10" fillId="9" borderId="6" xfId="0" applyFont="1" applyFill="1" applyBorder="1" applyAlignment="1">
      <alignment horizontal="left" vertical="center"/>
    </xf>
    <xf numFmtId="0" fontId="0" fillId="12" borderId="2" xfId="0" applyFill="1" applyBorder="1" applyAlignment="1">
      <alignment horizontal="center"/>
    </xf>
    <xf numFmtId="0" fontId="22" fillId="9" borderId="2" xfId="1" applyNumberFormat="1" applyFont="1" applyFill="1" applyBorder="1" applyAlignment="1"/>
    <xf numFmtId="0" fontId="13" fillId="4" borderId="2" xfId="0" applyFont="1" applyFill="1" applyBorder="1" applyAlignment="1">
      <alignment horizontal="center" vertical="center" wrapText="1"/>
    </xf>
    <xf numFmtId="0" fontId="13" fillId="5" borderId="3" xfId="0" applyFont="1" applyFill="1" applyBorder="1" applyAlignment="1">
      <alignment horizontal="center" vertical="center"/>
    </xf>
    <xf numFmtId="0" fontId="14" fillId="4" borderId="2" xfId="0" applyFont="1" applyFill="1" applyBorder="1" applyAlignment="1">
      <alignment horizontal="center" vertical="center" wrapText="1"/>
    </xf>
    <xf numFmtId="0" fontId="13" fillId="6" borderId="2" xfId="0" applyFont="1" applyFill="1" applyBorder="1" applyAlignment="1">
      <alignment horizontal="center" vertical="center" wrapText="1"/>
    </xf>
    <xf numFmtId="0" fontId="13" fillId="9" borderId="3" xfId="0" applyFont="1" applyFill="1" applyBorder="1" applyAlignment="1">
      <alignment horizontal="center" vertical="center" wrapText="1"/>
    </xf>
    <xf numFmtId="0" fontId="5" fillId="9" borderId="3" xfId="0" applyFont="1" applyFill="1" applyBorder="1" applyAlignment="1">
      <alignment horizontal="center" vertical="center" wrapText="1"/>
    </xf>
    <xf numFmtId="0" fontId="23" fillId="8" borderId="2" xfId="0" applyFont="1" applyFill="1" applyBorder="1" applyAlignment="1">
      <alignment horizontal="center" vertical="center" wrapText="1"/>
    </xf>
    <xf numFmtId="0" fontId="24" fillId="8" borderId="2" xfId="0" applyFont="1" applyFill="1" applyBorder="1" applyAlignment="1">
      <alignment horizontal="center" vertical="center" wrapText="1"/>
    </xf>
    <xf numFmtId="0" fontId="24" fillId="12" borderId="2" xfId="0" applyFont="1" applyFill="1" applyBorder="1" applyAlignment="1">
      <alignment horizontal="center" vertical="center" wrapText="1"/>
    </xf>
    <xf numFmtId="14" fontId="5" fillId="9" borderId="3" xfId="0" applyNumberFormat="1" applyFont="1" applyFill="1" applyBorder="1"/>
    <xf numFmtId="0" fontId="24" fillId="9" borderId="2" xfId="0" applyFont="1" applyFill="1" applyBorder="1" applyAlignment="1">
      <alignment horizontal="center" vertical="center"/>
    </xf>
    <xf numFmtId="0" fontId="24" fillId="9" borderId="2" xfId="0" applyFont="1" applyFill="1" applyBorder="1" applyAlignment="1">
      <alignment horizontal="center" vertical="center" wrapText="1"/>
    </xf>
    <xf numFmtId="0" fontId="23" fillId="9" borderId="2" xfId="0" applyFont="1" applyFill="1" applyBorder="1" applyAlignment="1">
      <alignment horizontal="center" vertical="center"/>
    </xf>
    <xf numFmtId="0" fontId="0" fillId="0" borderId="0" xfId="0" applyAlignment="1">
      <alignment horizontal="center" vertical="center" wrapText="1"/>
    </xf>
    <xf numFmtId="0" fontId="24" fillId="12" borderId="2" xfId="0" applyFont="1" applyFill="1" applyBorder="1" applyAlignment="1">
      <alignment horizontal="center" vertical="center"/>
    </xf>
    <xf numFmtId="0" fontId="23" fillId="12" borderId="2" xfId="0" applyFont="1" applyFill="1" applyBorder="1" applyAlignment="1">
      <alignment horizontal="center" vertical="center" wrapText="1"/>
    </xf>
    <xf numFmtId="0" fontId="23" fillId="9" borderId="2" xfId="0" applyFont="1" applyFill="1" applyBorder="1" applyAlignment="1">
      <alignment horizontal="center" vertical="center" wrapText="1"/>
    </xf>
    <xf numFmtId="14" fontId="18" fillId="7" borderId="2" xfId="0" applyNumberFormat="1" applyFont="1" applyFill="1" applyBorder="1" applyAlignment="1">
      <alignment horizontal="center" vertical="center"/>
    </xf>
    <xf numFmtId="0" fontId="6" fillId="3" borderId="2" xfId="0" applyFont="1" applyFill="1" applyBorder="1"/>
    <xf numFmtId="0" fontId="4" fillId="13" borderId="2" xfId="0" applyFont="1" applyFill="1" applyBorder="1" applyAlignment="1">
      <alignment horizontal="center" vertical="center" wrapText="1"/>
    </xf>
    <xf numFmtId="0" fontId="25" fillId="13" borderId="2" xfId="0" applyFont="1" applyFill="1" applyBorder="1" applyAlignment="1">
      <alignment horizontal="center" vertical="center" wrapText="1"/>
    </xf>
    <xf numFmtId="0" fontId="22" fillId="0" borderId="0" xfId="1" applyNumberFormat="1" applyFont="1" applyFill="1" applyBorder="1" applyAlignment="1">
      <alignment vertical="center" wrapText="1"/>
    </xf>
    <xf numFmtId="0" fontId="16" fillId="9" borderId="2" xfId="0" applyFont="1" applyFill="1" applyBorder="1" applyAlignment="1">
      <alignment horizontal="center"/>
    </xf>
    <xf numFmtId="0" fontId="16" fillId="9" borderId="2" xfId="0" applyFont="1" applyFill="1" applyBorder="1" applyAlignment="1"/>
    <xf numFmtId="0" fontId="16" fillId="9" borderId="2" xfId="0" applyFont="1" applyFill="1" applyBorder="1" applyAlignment="1">
      <alignment horizontal="right"/>
    </xf>
    <xf numFmtId="0" fontId="16" fillId="0" borderId="0" xfId="0" applyFont="1" applyFill="1" applyBorder="1" applyAlignment="1">
      <alignment horizontal="right"/>
    </xf>
    <xf numFmtId="0" fontId="26" fillId="0" borderId="2" xfId="0" applyFont="1" applyBorder="1" applyAlignment="1">
      <alignment horizontal="left" vertical="center"/>
    </xf>
    <xf numFmtId="0" fontId="0" fillId="0" borderId="2" xfId="0" applyBorder="1" applyAlignment="1">
      <alignment horizontal="center" vertical="center" wrapText="1"/>
    </xf>
    <xf numFmtId="0" fontId="16" fillId="14" borderId="2" xfId="0" applyFont="1" applyFill="1" applyBorder="1" applyAlignment="1">
      <alignment horizontal="left" vertical="center"/>
    </xf>
    <xf numFmtId="0" fontId="16" fillId="14" borderId="2" xfId="0" applyFont="1" applyFill="1" applyBorder="1"/>
    <xf numFmtId="0" fontId="0" fillId="14" borderId="2" xfId="0" applyFill="1" applyBorder="1"/>
    <xf numFmtId="0" fontId="0" fillId="15" borderId="2" xfId="0" applyFont="1" applyFill="1" applyBorder="1" applyAlignment="1">
      <alignment horizontal="center"/>
    </xf>
    <xf numFmtId="0" fontId="0" fillId="15" borderId="2" xfId="0" applyFill="1" applyBorder="1"/>
    <xf numFmtId="0" fontId="0" fillId="15" borderId="2" xfId="0" applyFill="1" applyBorder="1" applyAlignment="1">
      <alignment horizontal="center"/>
    </xf>
    <xf numFmtId="0" fontId="0" fillId="15" borderId="0" xfId="0" applyFill="1"/>
    <xf numFmtId="0" fontId="2" fillId="0" borderId="0" xfId="0" applyFont="1" applyFill="1"/>
    <xf numFmtId="0" fontId="8" fillId="2" borderId="2" xfId="0" applyFont="1" applyFill="1" applyBorder="1" applyAlignment="1">
      <alignment horizontal="center" vertical="center"/>
    </xf>
    <xf numFmtId="0" fontId="2" fillId="0" borderId="0" xfId="0" applyFont="1" applyFill="1" applyBorder="1"/>
    <xf numFmtId="0" fontId="16" fillId="3" borderId="2" xfId="0" applyFont="1" applyFill="1" applyBorder="1" applyAlignment="1">
      <alignment horizontal="center" vertical="center"/>
    </xf>
    <xf numFmtId="0" fontId="16" fillId="11" borderId="2" xfId="0" applyFont="1" applyFill="1" applyBorder="1" applyAlignment="1">
      <alignment horizontal="center" vertical="center"/>
    </xf>
    <xf numFmtId="0" fontId="9" fillId="11" borderId="2" xfId="0" applyFont="1" applyFill="1" applyBorder="1" applyAlignment="1">
      <alignment horizontal="center" vertical="center"/>
    </xf>
    <xf numFmtId="1" fontId="0" fillId="11" borderId="2" xfId="0" applyNumberFormat="1" applyFont="1" applyFill="1" applyBorder="1" applyAlignment="1">
      <alignment horizontal="center"/>
    </xf>
    <xf numFmtId="0" fontId="9" fillId="4" borderId="2" xfId="0" applyFont="1" applyFill="1" applyBorder="1" applyAlignment="1">
      <alignment horizontal="center" vertical="center"/>
    </xf>
    <xf numFmtId="1" fontId="0" fillId="5" borderId="2" xfId="0" applyNumberFormat="1" applyFont="1" applyFill="1" applyBorder="1"/>
    <xf numFmtId="0" fontId="16" fillId="5" borderId="2" xfId="0" applyFont="1" applyFill="1" applyBorder="1" applyAlignment="1">
      <alignment horizontal="center" vertical="center"/>
    </xf>
    <xf numFmtId="0" fontId="0" fillId="6" borderId="2" xfId="0" applyFont="1" applyFill="1" applyBorder="1" applyAlignment="1">
      <alignment horizontal="center" vertical="center"/>
    </xf>
    <xf numFmtId="0" fontId="0" fillId="7" borderId="2" xfId="0" applyFont="1" applyFill="1" applyBorder="1"/>
    <xf numFmtId="0" fontId="16" fillId="7" borderId="2" xfId="0" applyFont="1" applyFill="1" applyBorder="1" applyAlignment="1">
      <alignment horizontal="center" vertical="center"/>
    </xf>
    <xf numFmtId="0" fontId="9" fillId="7" borderId="2" xfId="0" applyFont="1" applyFill="1" applyBorder="1" applyAlignment="1">
      <alignment horizontal="center" vertical="center"/>
    </xf>
    <xf numFmtId="0" fontId="16" fillId="9" borderId="2" xfId="0" applyFont="1" applyFill="1" applyBorder="1" applyAlignment="1">
      <alignment horizontal="center" vertical="center"/>
    </xf>
    <xf numFmtId="0" fontId="9" fillId="9" borderId="2" xfId="0" applyFont="1" applyFill="1" applyBorder="1" applyAlignment="1">
      <alignment horizontal="center" vertical="center"/>
    </xf>
    <xf numFmtId="0" fontId="0" fillId="9" borderId="2" xfId="0" applyFont="1" applyFill="1" applyBorder="1"/>
    <xf numFmtId="0" fontId="0" fillId="12" borderId="2" xfId="0" applyFill="1" applyBorder="1" applyAlignment="1">
      <alignment horizontal="center" vertical="center"/>
    </xf>
    <xf numFmtId="0" fontId="6" fillId="11" borderId="2" xfId="0" applyFont="1" applyFill="1" applyBorder="1" applyAlignment="1">
      <alignment horizontal="center" vertical="center"/>
    </xf>
    <xf numFmtId="0" fontId="6" fillId="4" borderId="2" xfId="0" applyFont="1" applyFill="1" applyBorder="1" applyAlignment="1">
      <alignment horizontal="center" vertical="center"/>
    </xf>
    <xf numFmtId="0" fontId="6" fillId="7" borderId="2" xfId="0" applyFont="1" applyFill="1" applyBorder="1" applyAlignment="1">
      <alignment horizontal="center" vertical="center"/>
    </xf>
    <xf numFmtId="0" fontId="6" fillId="9" borderId="2" xfId="0" applyFont="1" applyFill="1" applyBorder="1" applyAlignment="1">
      <alignment horizontal="center" vertical="center"/>
    </xf>
    <xf numFmtId="0" fontId="8" fillId="2" borderId="2" xfId="0" applyFont="1" applyFill="1" applyBorder="1" applyAlignment="1">
      <alignment horizontal="center" vertical="center" wrapText="1"/>
    </xf>
    <xf numFmtId="0" fontId="0" fillId="5" borderId="2" xfId="0" applyFill="1" applyBorder="1" applyAlignment="1">
      <alignment horizontal="center" vertical="center"/>
    </xf>
    <xf numFmtId="0" fontId="16" fillId="7" borderId="2" xfId="0" applyFont="1" applyFill="1" applyBorder="1" applyAlignment="1">
      <alignment horizontal="center"/>
    </xf>
    <xf numFmtId="0" fontId="16" fillId="3" borderId="3" xfId="0" applyFont="1" applyFill="1" applyBorder="1" applyAlignment="1">
      <alignment horizontal="center" vertical="center"/>
    </xf>
    <xf numFmtId="0" fontId="16" fillId="12" borderId="2" xfId="0" applyFont="1" applyFill="1" applyBorder="1" applyAlignment="1">
      <alignment horizontal="center" vertical="center"/>
    </xf>
    <xf numFmtId="1" fontId="32" fillId="3" borderId="2" xfId="0" applyNumberFormat="1" applyFont="1" applyFill="1" applyBorder="1" applyAlignment="1">
      <alignment horizontal="center" vertical="center" wrapText="1"/>
    </xf>
    <xf numFmtId="1" fontId="32" fillId="5" borderId="2" xfId="0" applyNumberFormat="1" applyFont="1" applyFill="1" applyBorder="1" applyAlignment="1">
      <alignment horizontal="center"/>
    </xf>
    <xf numFmtId="1" fontId="32" fillId="6" borderId="2" xfId="0" applyNumberFormat="1" applyFont="1" applyFill="1" applyBorder="1" applyAlignment="1">
      <alignment horizontal="center" vertical="center"/>
    </xf>
    <xf numFmtId="1" fontId="32" fillId="12" borderId="2" xfId="0" applyNumberFormat="1" applyFont="1" applyFill="1" applyBorder="1" applyAlignment="1">
      <alignment horizontal="center"/>
    </xf>
    <xf numFmtId="1" fontId="32" fillId="0" borderId="2" xfId="0" applyNumberFormat="1" applyFont="1" applyFill="1" applyBorder="1" applyAlignment="1">
      <alignment horizontal="center" vertical="center"/>
    </xf>
    <xf numFmtId="1" fontId="32" fillId="0" borderId="2" xfId="0" applyNumberFormat="1" applyFont="1" applyBorder="1" applyAlignment="1">
      <alignment horizontal="center"/>
    </xf>
    <xf numFmtId="0" fontId="16" fillId="0" borderId="2" xfId="0" applyFont="1" applyBorder="1" applyAlignment="1">
      <alignment horizontal="center"/>
    </xf>
    <xf numFmtId="1" fontId="33" fillId="0" borderId="2" xfId="0" applyNumberFormat="1" applyFont="1" applyBorder="1" applyAlignment="1">
      <alignment horizontal="center"/>
    </xf>
    <xf numFmtId="0" fontId="16" fillId="0" borderId="2" xfId="0" applyFont="1" applyBorder="1" applyAlignment="1">
      <alignment horizontal="center" vertical="center"/>
    </xf>
    <xf numFmtId="0" fontId="16" fillId="14" borderId="2" xfId="0" applyFont="1" applyFill="1" applyBorder="1" applyAlignment="1">
      <alignment horizontal="center" vertical="center"/>
    </xf>
    <xf numFmtId="1" fontId="32" fillId="14" borderId="2" xfId="0" applyNumberFormat="1" applyFont="1" applyFill="1" applyBorder="1" applyAlignment="1">
      <alignment horizontal="center" vertical="center"/>
    </xf>
    <xf numFmtId="0" fontId="6" fillId="14" borderId="2" xfId="0" applyFont="1" applyFill="1" applyBorder="1"/>
    <xf numFmtId="0" fontId="0" fillId="14" borderId="2" xfId="0" applyFont="1" applyFill="1" applyBorder="1" applyAlignment="1">
      <alignment horizontal="center" vertical="center"/>
    </xf>
    <xf numFmtId="0" fontId="7" fillId="2" borderId="2" xfId="0" applyFont="1" applyFill="1" applyBorder="1" applyAlignment="1">
      <alignment horizontal="center"/>
    </xf>
    <xf numFmtId="0" fontId="33" fillId="0" borderId="2" xfId="0" applyFont="1" applyBorder="1" applyAlignment="1">
      <alignment horizontal="center" vertical="center"/>
    </xf>
    <xf numFmtId="0" fontId="33" fillId="14" borderId="2" xfId="0" applyFont="1" applyFill="1" applyBorder="1" applyAlignment="1">
      <alignment horizontal="center" vertical="center"/>
    </xf>
    <xf numFmtId="1" fontId="32" fillId="14" borderId="3" xfId="0" applyNumberFormat="1" applyFont="1" applyFill="1" applyBorder="1" applyAlignment="1">
      <alignment horizontal="center" vertical="center"/>
    </xf>
    <xf numFmtId="0" fontId="32" fillId="16" borderId="2" xfId="0" applyFont="1" applyFill="1" applyBorder="1" applyAlignment="1">
      <alignment horizontal="center" vertical="center"/>
    </xf>
    <xf numFmtId="0" fontId="35" fillId="16" borderId="2" xfId="0" applyFont="1" applyFill="1" applyBorder="1" applyAlignment="1">
      <alignment horizontal="center" vertical="center"/>
    </xf>
    <xf numFmtId="0" fontId="36" fillId="2" borderId="2" xfId="0" applyFont="1" applyFill="1" applyBorder="1" applyAlignment="1">
      <alignment horizontal="center" vertical="center" wrapText="1"/>
    </xf>
    <xf numFmtId="0" fontId="36" fillId="2" borderId="2" xfId="0" applyFont="1" applyFill="1" applyBorder="1" applyAlignment="1">
      <alignment horizontal="center" vertical="center"/>
    </xf>
    <xf numFmtId="0" fontId="37" fillId="14" borderId="2" xfId="0" applyFont="1" applyFill="1" applyBorder="1" applyAlignment="1">
      <alignment horizontal="center" vertical="center"/>
    </xf>
    <xf numFmtId="0" fontId="37" fillId="0" borderId="2" xfId="0" applyFont="1" applyBorder="1" applyAlignment="1">
      <alignment horizontal="center" vertical="center"/>
    </xf>
    <xf numFmtId="1" fontId="1" fillId="2" borderId="2" xfId="0" applyNumberFormat="1" applyFont="1" applyFill="1" applyBorder="1" applyAlignment="1">
      <alignment horizontal="center" vertical="center"/>
    </xf>
    <xf numFmtId="0" fontId="32" fillId="5" borderId="2" xfId="0" quotePrefix="1" applyFont="1" applyFill="1" applyBorder="1" applyAlignment="1">
      <alignment horizontal="center" vertical="center"/>
    </xf>
    <xf numFmtId="0" fontId="32" fillId="5" borderId="2" xfId="0" applyFont="1" applyFill="1" applyBorder="1" applyAlignment="1">
      <alignment horizontal="center" vertical="center"/>
    </xf>
    <xf numFmtId="0" fontId="32" fillId="6" borderId="2" xfId="0" applyFont="1" applyFill="1" applyBorder="1" applyAlignment="1">
      <alignment horizontal="center" vertical="center"/>
    </xf>
    <xf numFmtId="0" fontId="32" fillId="6" borderId="3" xfId="0" applyFont="1" applyFill="1" applyBorder="1" applyAlignment="1">
      <alignment horizontal="center" vertical="center"/>
    </xf>
    <xf numFmtId="0" fontId="32" fillId="12" borderId="2" xfId="0" applyFont="1" applyFill="1" applyBorder="1" applyAlignment="1">
      <alignment horizontal="center" vertical="center"/>
    </xf>
    <xf numFmtId="0" fontId="32" fillId="3" borderId="2" xfId="0" applyFont="1" applyFill="1" applyBorder="1" applyAlignment="1">
      <alignment horizontal="center" vertical="center"/>
    </xf>
    <xf numFmtId="0" fontId="16" fillId="5" borderId="3" xfId="0" applyFont="1" applyFill="1" applyBorder="1" applyAlignment="1">
      <alignment horizontal="center" vertical="center"/>
    </xf>
    <xf numFmtId="0" fontId="16" fillId="6" borderId="2" xfId="0" applyFont="1" applyFill="1" applyBorder="1" applyAlignment="1">
      <alignment horizontal="center" vertical="center"/>
    </xf>
    <xf numFmtId="0" fontId="38" fillId="6" borderId="3" xfId="0" applyFont="1" applyFill="1" applyBorder="1" applyAlignment="1">
      <alignment horizontal="center" vertical="center" wrapText="1"/>
    </xf>
    <xf numFmtId="0" fontId="16" fillId="0" borderId="2" xfId="0" applyFont="1" applyFill="1" applyBorder="1" applyAlignment="1">
      <alignment horizontal="center" vertical="center"/>
    </xf>
    <xf numFmtId="0" fontId="32" fillId="0" borderId="2" xfId="0" applyFont="1" applyFill="1" applyBorder="1" applyAlignment="1">
      <alignment horizontal="center" vertical="center"/>
    </xf>
    <xf numFmtId="0" fontId="7" fillId="0" borderId="0" xfId="0" applyFont="1" applyFill="1" applyBorder="1" applyAlignment="1">
      <alignment horizontal="right"/>
    </xf>
    <xf numFmtId="0" fontId="16" fillId="0" borderId="0" xfId="0" applyFont="1" applyFill="1" applyBorder="1" applyAlignment="1">
      <alignment horizontal="center"/>
    </xf>
    <xf numFmtId="0" fontId="16" fillId="0" borderId="0" xfId="0" applyFont="1" applyFill="1" applyBorder="1" applyAlignment="1">
      <alignment horizontal="center" vertical="center"/>
    </xf>
    <xf numFmtId="0" fontId="9" fillId="14" borderId="2" xfId="0" applyFont="1" applyFill="1" applyBorder="1" applyAlignment="1">
      <alignment horizontal="center" vertical="center"/>
    </xf>
    <xf numFmtId="1" fontId="1" fillId="2" borderId="2" xfId="0" applyNumberFormat="1" applyFont="1" applyFill="1" applyBorder="1" applyAlignment="1">
      <alignment horizontal="center"/>
    </xf>
    <xf numFmtId="0" fontId="5" fillId="9" borderId="3" xfId="0" applyFont="1" applyFill="1" applyBorder="1" applyAlignment="1">
      <alignment horizontal="center"/>
    </xf>
    <xf numFmtId="0" fontId="24" fillId="9" borderId="6" xfId="0" applyFont="1" applyFill="1" applyBorder="1" applyAlignment="1">
      <alignment horizontal="center" vertical="center"/>
    </xf>
    <xf numFmtId="0" fontId="5" fillId="13" borderId="2" xfId="0" applyFont="1" applyFill="1" applyBorder="1" applyAlignment="1">
      <alignment horizontal="center" vertical="center" wrapText="1"/>
    </xf>
    <xf numFmtId="0" fontId="3" fillId="13" borderId="2" xfId="0" applyFont="1" applyFill="1" applyBorder="1" applyAlignment="1">
      <alignment horizontal="center" vertical="center" wrapText="1"/>
    </xf>
    <xf numFmtId="0" fontId="13" fillId="13" borderId="2" xfId="0" applyFont="1" applyFill="1" applyBorder="1" applyAlignment="1">
      <alignment horizontal="center" vertical="center" wrapText="1"/>
    </xf>
    <xf numFmtId="0" fontId="23" fillId="5" borderId="2" xfId="0" applyFont="1" applyFill="1" applyBorder="1" applyAlignment="1">
      <alignment horizontal="center" vertical="center" wrapText="1"/>
    </xf>
    <xf numFmtId="0" fontId="13" fillId="5" borderId="2" xfId="0" applyFont="1" applyFill="1" applyBorder="1" applyAlignment="1">
      <alignment horizontal="center" vertical="center" wrapText="1"/>
    </xf>
    <xf numFmtId="0" fontId="24" fillId="5" borderId="2"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13" fillId="7" borderId="2" xfId="0" applyFont="1" applyFill="1" applyBorder="1" applyAlignment="1">
      <alignment horizontal="center" vertical="center" wrapText="1"/>
    </xf>
    <xf numFmtId="0" fontId="5" fillId="7" borderId="9" xfId="0" applyFont="1" applyFill="1" applyBorder="1" applyAlignment="1">
      <alignment horizontal="center" wrapText="1"/>
    </xf>
    <xf numFmtId="0" fontId="5" fillId="7" borderId="2" xfId="0" applyFont="1" applyFill="1" applyBorder="1" applyAlignment="1">
      <alignment horizontal="center" vertical="center" wrapText="1"/>
    </xf>
    <xf numFmtId="0" fontId="16" fillId="5" borderId="2" xfId="0" applyFont="1" applyFill="1" applyBorder="1" applyAlignment="1">
      <alignment horizontal="left" vertical="center"/>
    </xf>
    <xf numFmtId="0" fontId="16" fillId="5" borderId="2" xfId="0" applyFont="1" applyFill="1" applyBorder="1"/>
    <xf numFmtId="0" fontId="19" fillId="0" borderId="2" xfId="1" applyNumberFormat="1" applyFont="1" applyFill="1" applyBorder="1" applyAlignment="1">
      <alignment horizontal="right" vertical="center"/>
    </xf>
    <xf numFmtId="0" fontId="22" fillId="0" borderId="2" xfId="1" applyNumberFormat="1" applyFont="1" applyFill="1" applyBorder="1" applyAlignment="1"/>
    <xf numFmtId="0" fontId="19" fillId="0" borderId="2" xfId="1" applyNumberFormat="1" applyFont="1" applyFill="1" applyBorder="1" applyAlignment="1">
      <alignment horizontal="left" vertical="center"/>
    </xf>
    <xf numFmtId="0" fontId="0" fillId="11" borderId="2" xfId="0" applyFill="1" applyBorder="1" applyAlignment="1">
      <alignment horizontal="center"/>
    </xf>
    <xf numFmtId="0" fontId="0" fillId="11" borderId="2" xfId="0" applyFont="1" applyFill="1" applyBorder="1" applyAlignment="1">
      <alignment horizontal="left" vertical="center"/>
    </xf>
    <xf numFmtId="0" fontId="19" fillId="4" borderId="2" xfId="1" applyNumberFormat="1" applyFont="1" applyFill="1" applyBorder="1" applyAlignment="1">
      <alignment horizontal="right" vertical="center"/>
    </xf>
    <xf numFmtId="0" fontId="19" fillId="4" borderId="2" xfId="1" applyNumberFormat="1" applyFont="1" applyFill="1" applyBorder="1" applyAlignment="1">
      <alignment horizontal="left" vertical="center"/>
    </xf>
    <xf numFmtId="0" fontId="0" fillId="0" borderId="4" xfId="0" applyBorder="1" applyAlignment="1">
      <alignment horizontal="center"/>
    </xf>
    <xf numFmtId="0" fontId="19" fillId="9" borderId="2" xfId="1" applyNumberFormat="1" applyFont="1" applyFill="1" applyBorder="1" applyAlignment="1">
      <alignment horizontal="right" vertical="center"/>
    </xf>
    <xf numFmtId="0" fontId="19" fillId="9" borderId="2" xfId="1" applyNumberFormat="1" applyFont="1" applyFill="1" applyBorder="1" applyAlignment="1">
      <alignment horizontal="left" vertical="center"/>
    </xf>
    <xf numFmtId="0" fontId="19" fillId="10" borderId="2" xfId="1" applyNumberFormat="1" applyFont="1" applyFill="1" applyBorder="1" applyAlignment="1">
      <alignment horizontal="right" vertical="center"/>
    </xf>
    <xf numFmtId="0" fontId="19" fillId="10" borderId="2" xfId="1" applyNumberFormat="1" applyFont="1" applyFill="1" applyBorder="1" applyAlignment="1">
      <alignment horizontal="left" vertical="center"/>
    </xf>
    <xf numFmtId="0" fontId="19" fillId="9" borderId="3" xfId="1" applyNumberFormat="1" applyFont="1" applyFill="1" applyBorder="1" applyAlignment="1">
      <alignment horizontal="left" vertical="center"/>
    </xf>
    <xf numFmtId="0" fontId="19" fillId="9" borderId="5" xfId="1" applyNumberFormat="1" applyFont="1" applyFill="1" applyBorder="1" applyAlignment="1">
      <alignment horizontal="left" vertical="center"/>
    </xf>
    <xf numFmtId="0" fontId="19" fillId="9" borderId="8" xfId="1" applyNumberFormat="1" applyFont="1" applyFill="1" applyBorder="1" applyAlignment="1">
      <alignment horizontal="left" vertical="center"/>
    </xf>
    <xf numFmtId="0" fontId="19" fillId="11" borderId="2" xfId="1" applyNumberFormat="1" applyFont="1" applyFill="1" applyBorder="1" applyAlignment="1">
      <alignment horizontal="right" vertical="center"/>
    </xf>
    <xf numFmtId="0" fontId="19" fillId="11" borderId="2" xfId="1" applyNumberFormat="1" applyFont="1" applyFill="1" applyBorder="1" applyAlignment="1">
      <alignment horizontal="left" vertical="center"/>
    </xf>
    <xf numFmtId="0" fontId="2" fillId="0" borderId="1" xfId="0" applyFont="1" applyBorder="1" applyAlignment="1">
      <alignment horizontal="left"/>
    </xf>
    <xf numFmtId="0" fontId="16" fillId="9" borderId="2" xfId="0" applyFont="1" applyFill="1" applyBorder="1" applyAlignment="1">
      <alignment horizontal="center"/>
    </xf>
    <xf numFmtId="0" fontId="1" fillId="2" borderId="7" xfId="0" applyFont="1" applyFill="1" applyBorder="1" applyAlignment="1">
      <alignment horizontal="center"/>
    </xf>
    <xf numFmtId="0" fontId="1" fillId="2" borderId="1" xfId="0" applyFont="1" applyFill="1" applyBorder="1" applyAlignment="1">
      <alignment horizontal="center"/>
    </xf>
    <xf numFmtId="0" fontId="16" fillId="11" borderId="2" xfId="0" applyFont="1" applyFill="1" applyBorder="1" applyAlignment="1">
      <alignment horizontal="center"/>
    </xf>
    <xf numFmtId="0" fontId="16" fillId="4" borderId="2" xfId="0" applyFont="1" applyFill="1" applyBorder="1" applyAlignment="1">
      <alignment horizontal="center"/>
    </xf>
    <xf numFmtId="0" fontId="16" fillId="10" borderId="2" xfId="0" applyFont="1" applyFill="1" applyBorder="1" applyAlignment="1">
      <alignment horizontal="center"/>
    </xf>
  </cellXfs>
  <cellStyles count="2">
    <cellStyle name="Normal" xfId="0" builtinId="0"/>
    <cellStyle name="Normal 2" xfId="1"/>
  </cellStyles>
  <dxfs count="0"/>
  <tableStyles count="0" defaultTableStyle="TableStyleMedium2" defaultPivotStyle="PivotStyleLight16"/>
  <colors>
    <mruColors>
      <color rgb="FF993300"/>
      <color rgb="FFEDEADF"/>
      <color rgb="FFD9D3B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4"/>
  <sheetViews>
    <sheetView view="pageLayout" topLeftCell="A44" zoomScaleNormal="100" workbookViewId="0">
      <selection activeCell="A44" sqref="A44:C64"/>
    </sheetView>
  </sheetViews>
  <sheetFormatPr baseColWidth="10" defaultRowHeight="15" x14ac:dyDescent="0.25"/>
  <cols>
    <col min="1" max="1" width="15.140625" customWidth="1"/>
    <col min="2" max="2" width="75.85546875" customWidth="1"/>
    <col min="3" max="3" width="22.7109375" customWidth="1"/>
    <col min="4" max="4" width="4.42578125" customWidth="1"/>
    <col min="5" max="5" width="3.85546875" customWidth="1"/>
  </cols>
  <sheetData>
    <row r="1" spans="1:4" x14ac:dyDescent="0.25">
      <c r="A1" s="130" t="s">
        <v>4</v>
      </c>
      <c r="B1" s="130" t="s">
        <v>5</v>
      </c>
      <c r="C1" s="130" t="s">
        <v>7</v>
      </c>
    </row>
    <row r="2" spans="1:4" x14ac:dyDescent="0.25">
      <c r="A2" s="314" t="s">
        <v>32</v>
      </c>
      <c r="B2" s="154" t="s">
        <v>33</v>
      </c>
      <c r="C2" s="315" t="s">
        <v>2</v>
      </c>
      <c r="D2" s="306"/>
    </row>
    <row r="3" spans="1:4" x14ac:dyDescent="0.25">
      <c r="A3" s="314"/>
      <c r="B3" s="158" t="str">
        <f>CAC!K3</f>
        <v>ENFERMEDADES Y ALTERACIONES BUCALES</v>
      </c>
      <c r="C3" s="315"/>
      <c r="D3" s="306"/>
    </row>
    <row r="4" spans="1:4" s="110" customFormat="1" ht="4.5" customHeight="1" x14ac:dyDescent="0.25">
      <c r="A4" s="164"/>
      <c r="B4" s="161"/>
      <c r="C4" s="162"/>
    </row>
    <row r="5" spans="1:4" x14ac:dyDescent="0.25">
      <c r="A5" s="314" t="s">
        <v>47</v>
      </c>
      <c r="B5" s="154" t="s">
        <v>46</v>
      </c>
      <c r="C5" s="315" t="s">
        <v>2</v>
      </c>
      <c r="D5" s="306"/>
    </row>
    <row r="6" spans="1:4" x14ac:dyDescent="0.25">
      <c r="A6" s="314"/>
      <c r="B6" s="159" t="str">
        <f>CAC!K5</f>
        <v>BIOMARCADORES Y SALUD POBLACIONAL</v>
      </c>
      <c r="C6" s="315"/>
      <c r="D6" s="306"/>
    </row>
    <row r="7" spans="1:4" s="110" customFormat="1" ht="4.5" customHeight="1" x14ac:dyDescent="0.25">
      <c r="A7" s="164"/>
      <c r="B7" s="163"/>
      <c r="C7" s="166"/>
    </row>
    <row r="8" spans="1:4" x14ac:dyDescent="0.25">
      <c r="A8" s="314" t="s">
        <v>52</v>
      </c>
      <c r="B8" s="154" t="s">
        <v>53</v>
      </c>
      <c r="C8" s="315" t="s">
        <v>2</v>
      </c>
      <c r="D8" s="306"/>
    </row>
    <row r="9" spans="1:4" x14ac:dyDescent="0.25">
      <c r="A9" s="314"/>
      <c r="B9" s="158" t="str">
        <f>CAC!K6</f>
        <v>GENÉTICA TOXICOLÓGICA</v>
      </c>
      <c r="C9" s="315"/>
      <c r="D9" s="306"/>
    </row>
    <row r="10" spans="1:4" x14ac:dyDescent="0.25">
      <c r="A10" s="314"/>
      <c r="B10" s="158" t="str">
        <f>CAC!L6</f>
        <v>TOXICOLOGÍA PRECLÍNICA</v>
      </c>
      <c r="C10" s="315"/>
      <c r="D10" s="306"/>
    </row>
    <row r="11" spans="1:4" s="110" customFormat="1" ht="4.5" customHeight="1" x14ac:dyDescent="0.25">
      <c r="A11" s="164"/>
      <c r="B11" s="161"/>
      <c r="C11" s="166"/>
    </row>
    <row r="12" spans="1:4" x14ac:dyDescent="0.25">
      <c r="A12" s="314" t="s">
        <v>0</v>
      </c>
      <c r="B12" s="154" t="s">
        <v>1</v>
      </c>
      <c r="C12" s="315" t="s">
        <v>2</v>
      </c>
      <c r="D12" s="306"/>
    </row>
    <row r="13" spans="1:4" x14ac:dyDescent="0.25">
      <c r="A13" s="314"/>
      <c r="B13" s="158" t="str">
        <f>CAC!K2</f>
        <v>ANALGESIA INDUCIDA POR NEUROESTEROIDES Y AINES</v>
      </c>
      <c r="C13" s="315"/>
      <c r="D13" s="306"/>
    </row>
    <row r="14" spans="1:4" x14ac:dyDescent="0.25">
      <c r="A14" s="314"/>
      <c r="B14" s="158" t="str">
        <f>CAC!L2</f>
        <v>FARMACOLOGÍA DE LA REPRODUCCIÓN</v>
      </c>
      <c r="C14" s="315"/>
      <c r="D14" s="306"/>
    </row>
    <row r="15" spans="1:4" s="110" customFormat="1" ht="4.5" customHeight="1" x14ac:dyDescent="0.25">
      <c r="A15" s="164"/>
      <c r="B15" s="161"/>
      <c r="C15" s="166"/>
    </row>
    <row r="16" spans="1:4" x14ac:dyDescent="0.25">
      <c r="A16" s="314" t="s">
        <v>41</v>
      </c>
      <c r="B16" s="154" t="s">
        <v>42</v>
      </c>
      <c r="C16" s="315" t="s">
        <v>2</v>
      </c>
      <c r="D16" s="306"/>
    </row>
    <row r="17" spans="1:4" x14ac:dyDescent="0.25">
      <c r="A17" s="314"/>
      <c r="B17" s="158" t="str">
        <f>CAC!K4</f>
        <v>EVALUACIÓN E INTERVENCIÓN DE PROCESOS RELACIONADOS A LA SALUD Y A LA ENFERMEDAD</v>
      </c>
      <c r="C17" s="315"/>
      <c r="D17" s="306"/>
    </row>
    <row r="18" spans="1:4" s="110" customFormat="1" ht="4.5" customHeight="1" x14ac:dyDescent="0.25">
      <c r="A18" s="160"/>
      <c r="B18" s="161"/>
      <c r="C18" s="166"/>
    </row>
    <row r="19" spans="1:4" s="110" customFormat="1" ht="4.5" customHeight="1" x14ac:dyDescent="0.25">
      <c r="A19" s="160"/>
      <c r="B19" s="161"/>
      <c r="C19" s="166"/>
    </row>
    <row r="20" spans="1:4" x14ac:dyDescent="0.25">
      <c r="A20" s="314" t="s">
        <v>100</v>
      </c>
      <c r="B20" s="154" t="s">
        <v>101</v>
      </c>
      <c r="C20" s="315" t="s">
        <v>2</v>
      </c>
      <c r="D20" s="306"/>
    </row>
    <row r="21" spans="1:4" x14ac:dyDescent="0.25">
      <c r="A21" s="314"/>
      <c r="B21" s="158" t="str">
        <f>CAC!K7</f>
        <v>REGULACIÓN EMOCIONAL Y SALUD MENTAL</v>
      </c>
      <c r="C21" s="315"/>
      <c r="D21" s="306"/>
    </row>
    <row r="22" spans="1:4" s="110" customFormat="1" ht="5.25" customHeight="1" x14ac:dyDescent="0.25">
      <c r="A22" s="160"/>
      <c r="B22" s="161"/>
      <c r="C22" s="166"/>
    </row>
    <row r="23" spans="1:4" x14ac:dyDescent="0.25">
      <c r="A23" s="304" t="s">
        <v>130</v>
      </c>
      <c r="B23" s="155" t="s">
        <v>83</v>
      </c>
      <c r="C23" s="305" t="s">
        <v>72</v>
      </c>
      <c r="D23" s="306"/>
    </row>
    <row r="24" spans="1:4" x14ac:dyDescent="0.25">
      <c r="A24" s="304"/>
      <c r="B24" s="165" t="str">
        <f>CAEC!K4</f>
        <v>NUTRICIÓN CLÍNICA Y ENFERMEDADES CRÓNICO NO TRANSMISIBLES</v>
      </c>
      <c r="C24" s="305"/>
      <c r="D24" s="306"/>
    </row>
    <row r="25" spans="1:4" x14ac:dyDescent="0.25">
      <c r="A25" s="304"/>
      <c r="B25" s="165" t="str">
        <f>CAEC!L4</f>
        <v>TECNOFUNCIONALIDAD Y NUTRICIÓN MOLECULAR DE COMPUESTOS BIOACTIVOS</v>
      </c>
      <c r="C25" s="305"/>
      <c r="D25" s="306"/>
    </row>
    <row r="26" spans="1:4" s="110" customFormat="1" ht="4.5" customHeight="1" x14ac:dyDescent="0.25">
      <c r="A26" s="164"/>
      <c r="B26" s="161"/>
      <c r="C26" s="166"/>
    </row>
    <row r="27" spans="1:4" x14ac:dyDescent="0.25">
      <c r="A27" s="304" t="s">
        <v>69</v>
      </c>
      <c r="B27" s="155" t="s">
        <v>70</v>
      </c>
      <c r="C27" s="305" t="s">
        <v>72</v>
      </c>
      <c r="D27" s="306"/>
    </row>
    <row r="28" spans="1:4" x14ac:dyDescent="0.25">
      <c r="A28" s="304"/>
      <c r="B28" s="165" t="str">
        <f>CAEC!K2</f>
        <v>USO RACIONAL DE MEDICAMENTOS</v>
      </c>
      <c r="C28" s="305"/>
      <c r="D28" s="306"/>
    </row>
    <row r="29" spans="1:4" s="110" customFormat="1" ht="4.5" customHeight="1" x14ac:dyDescent="0.25">
      <c r="A29" s="164"/>
      <c r="B29" s="161"/>
      <c r="C29" s="166"/>
    </row>
    <row r="30" spans="1:4" x14ac:dyDescent="0.25">
      <c r="A30" s="304" t="s">
        <v>82</v>
      </c>
      <c r="B30" s="155" t="s">
        <v>78</v>
      </c>
      <c r="C30" s="305" t="s">
        <v>72</v>
      </c>
      <c r="D30" s="306"/>
    </row>
    <row r="31" spans="1:4" x14ac:dyDescent="0.25">
      <c r="A31" s="304"/>
      <c r="B31" s="165" t="str">
        <f>CAEC!K3</f>
        <v>MICROBIOLOGÍA MOLECULAR DE LAS ENFERMEDADES INFECCIOSAS Y APLICACIÓN BIOTECNOLÓGICA</v>
      </c>
      <c r="C31" s="305"/>
      <c r="D31" s="306"/>
    </row>
    <row r="32" spans="1:4" s="110" customFormat="1" ht="4.5" customHeight="1" x14ac:dyDescent="0.25">
      <c r="A32" s="164"/>
      <c r="B32" s="161"/>
      <c r="C32" s="166"/>
    </row>
    <row r="33" spans="1:4" s="110" customFormat="1" ht="18" customHeight="1" x14ac:dyDescent="0.25">
      <c r="A33" s="304"/>
      <c r="B33" s="155" t="s">
        <v>320</v>
      </c>
      <c r="C33" s="305" t="s">
        <v>131</v>
      </c>
    </row>
    <row r="34" spans="1:4" s="110" customFormat="1" ht="18" customHeight="1" x14ac:dyDescent="0.25">
      <c r="A34" s="304"/>
      <c r="B34" s="165" t="str">
        <f>CAEC!K5</f>
        <v>FARMACOLOGÍA DE PRODUCTOS NATURALES Y DE SÍNTESIS</v>
      </c>
      <c r="C34" s="305"/>
    </row>
    <row r="35" spans="1:4" s="110" customFormat="1" ht="4.5" customHeight="1" x14ac:dyDescent="0.25">
      <c r="A35" s="299"/>
      <c r="B35" s="300"/>
      <c r="C35" s="301"/>
    </row>
    <row r="36" spans="1:4" x14ac:dyDescent="0.25">
      <c r="A36" s="309" t="s">
        <v>94</v>
      </c>
      <c r="B36" s="156" t="s">
        <v>95</v>
      </c>
      <c r="C36" s="310" t="s">
        <v>136</v>
      </c>
      <c r="D36" s="306"/>
    </row>
    <row r="37" spans="1:4" ht="22.5" x14ac:dyDescent="0.25">
      <c r="A37" s="309"/>
      <c r="B37" s="167" t="str">
        <f>CAEF!K2</f>
        <v>ESTUDIO DE FACTORES AMBIENTALES Y MOLECULARES ASOCIADAS A LA MALA NUTRICIÓN Y ENFERMEDADES CRÓNICAS NO TRANSMISIBLES</v>
      </c>
      <c r="C37" s="310"/>
      <c r="D37" s="306"/>
    </row>
    <row r="38" spans="1:4" s="110" customFormat="1" ht="4.5" customHeight="1" x14ac:dyDescent="0.25">
      <c r="A38" s="164"/>
      <c r="B38" s="204"/>
      <c r="C38" s="166"/>
    </row>
    <row r="39" spans="1:4" s="110" customFormat="1" ht="4.5" customHeight="1" x14ac:dyDescent="0.25">
      <c r="A39" s="164"/>
      <c r="B39" s="161"/>
      <c r="C39" s="166"/>
    </row>
    <row r="40" spans="1:4" x14ac:dyDescent="0.25">
      <c r="A40" s="307" t="s">
        <v>132</v>
      </c>
      <c r="B40" s="157" t="s">
        <v>133</v>
      </c>
      <c r="C40" s="308" t="s">
        <v>131</v>
      </c>
      <c r="D40" s="306"/>
    </row>
    <row r="41" spans="1:4" x14ac:dyDescent="0.25">
      <c r="A41" s="307"/>
      <c r="B41" s="182" t="str">
        <f>GI!K7</f>
        <v>FACTORES DE RIESGO ESPECÍFICOS EN LA SALUD INTEGRAL DEL SER HUMANO</v>
      </c>
      <c r="C41" s="308"/>
      <c r="D41" s="306"/>
    </row>
    <row r="42" spans="1:4" x14ac:dyDescent="0.25">
      <c r="A42" s="164"/>
      <c r="B42" s="161"/>
      <c r="C42" s="162"/>
    </row>
    <row r="43" spans="1:4" x14ac:dyDescent="0.25">
      <c r="A43" s="164"/>
      <c r="B43" s="161"/>
      <c r="C43" s="162"/>
    </row>
    <row r="44" spans="1:4" x14ac:dyDescent="0.25">
      <c r="A44" s="307" t="s">
        <v>134</v>
      </c>
      <c r="B44" s="157" t="s">
        <v>135</v>
      </c>
      <c r="C44" s="308" t="s">
        <v>131</v>
      </c>
      <c r="D44" s="306"/>
    </row>
    <row r="45" spans="1:4" x14ac:dyDescent="0.25">
      <c r="A45" s="307"/>
      <c r="B45" s="182" t="str">
        <f>GI!K3</f>
        <v>GRUPOS VULNERABLES A VIOLENCIA SEXUAL</v>
      </c>
      <c r="C45" s="308"/>
      <c r="D45" s="306"/>
    </row>
    <row r="46" spans="1:4" x14ac:dyDescent="0.25">
      <c r="A46" s="307"/>
      <c r="B46" s="182" t="str">
        <f>GI!L3</f>
        <v>GRUPOS VULNERABLES A VIOLENCIA: ASPECTOS PSICOSOCIALES DE LA MIGRACIÓN</v>
      </c>
      <c r="C46" s="308"/>
      <c r="D46" s="306"/>
    </row>
    <row r="47" spans="1:4" s="110" customFormat="1" ht="4.5" customHeight="1" x14ac:dyDescent="0.25">
      <c r="A47" s="164"/>
      <c r="B47" s="161"/>
      <c r="C47" s="166"/>
    </row>
    <row r="48" spans="1:4" x14ac:dyDescent="0.25">
      <c r="A48" s="307" t="s">
        <v>137</v>
      </c>
      <c r="B48" s="157" t="s">
        <v>138</v>
      </c>
      <c r="C48" s="308" t="s">
        <v>131</v>
      </c>
      <c r="D48" s="306"/>
    </row>
    <row r="49" spans="1:4" x14ac:dyDescent="0.25">
      <c r="A49" s="307"/>
      <c r="B49" s="182" t="str">
        <f>GI!K8</f>
        <v>PREVENCIÓN Y CUIDADO DE ENFERMERÍA EN LOS PROBLEMAS CRÓNICOS NO TRANSMISIBLES</v>
      </c>
      <c r="C49" s="308"/>
      <c r="D49" s="306"/>
    </row>
    <row r="50" spans="1:4" x14ac:dyDescent="0.25">
      <c r="A50" s="307"/>
      <c r="B50" s="182" t="str">
        <f>GI!L8</f>
        <v>SALUD Y BIENESTAR</v>
      </c>
      <c r="C50" s="308"/>
      <c r="D50" s="306"/>
    </row>
    <row r="51" spans="1:4" s="110" customFormat="1" ht="4.5" customHeight="1" x14ac:dyDescent="0.25">
      <c r="A51" s="164"/>
      <c r="B51" s="161"/>
      <c r="C51" s="166"/>
    </row>
    <row r="52" spans="1:4" x14ac:dyDescent="0.25">
      <c r="A52" s="307" t="s">
        <v>139</v>
      </c>
      <c r="B52" s="157" t="s">
        <v>140</v>
      </c>
      <c r="C52" s="308" t="s">
        <v>131</v>
      </c>
      <c r="D52" s="306"/>
    </row>
    <row r="53" spans="1:4" s="110" customFormat="1" ht="14.25" customHeight="1" x14ac:dyDescent="0.25">
      <c r="A53" s="307"/>
      <c r="B53" s="182" t="str">
        <f>GI!L5</f>
        <v>SALUD Y BIENESTAR EN EL PROCESO DE ENVEJECIMIENTO</v>
      </c>
      <c r="C53" s="308"/>
      <c r="D53" s="306"/>
    </row>
    <row r="54" spans="1:4" s="110" customFormat="1" ht="14.25" customHeight="1" x14ac:dyDescent="0.25">
      <c r="A54" s="307"/>
      <c r="B54" s="182" t="str">
        <f>GI!K5</f>
        <v>ANÁLISIS DE LAS ENFERMEDADES CRÓNICO DEGENERATIVAS</v>
      </c>
      <c r="C54" s="308"/>
      <c r="D54" s="306"/>
    </row>
    <row r="55" spans="1:4" s="110" customFormat="1" ht="4.5" customHeight="1" x14ac:dyDescent="0.25">
      <c r="A55" s="164"/>
      <c r="B55" s="161"/>
      <c r="C55" s="166"/>
    </row>
    <row r="56" spans="1:4" x14ac:dyDescent="0.25">
      <c r="A56" s="307" t="s">
        <v>141</v>
      </c>
      <c r="B56" s="157" t="s">
        <v>142</v>
      </c>
      <c r="C56" s="308" t="s">
        <v>131</v>
      </c>
      <c r="D56" s="306"/>
    </row>
    <row r="57" spans="1:4" x14ac:dyDescent="0.25">
      <c r="A57" s="307"/>
      <c r="B57" s="182" t="str">
        <f>GI!K2</f>
        <v>POLÍMEROS EN ODONTOLOGÍA</v>
      </c>
      <c r="C57" s="308"/>
      <c r="D57" s="306"/>
    </row>
    <row r="58" spans="1:4" s="110" customFormat="1" ht="4.5" customHeight="1" x14ac:dyDescent="0.25">
      <c r="A58" s="164"/>
      <c r="B58" s="161"/>
      <c r="C58" s="166"/>
    </row>
    <row r="59" spans="1:4" x14ac:dyDescent="0.25">
      <c r="A59" s="307" t="s">
        <v>143</v>
      </c>
      <c r="B59" s="157" t="s">
        <v>144</v>
      </c>
      <c r="C59" s="311" t="s">
        <v>131</v>
      </c>
      <c r="D59" s="306"/>
    </row>
    <row r="60" spans="1:4" x14ac:dyDescent="0.25">
      <c r="A60" s="307"/>
      <c r="B60" s="182" t="str">
        <f>GI!L6</f>
        <v>INMUNOLOGÍA BÁSICA</v>
      </c>
      <c r="C60" s="313"/>
      <c r="D60" s="306"/>
    </row>
    <row r="61" spans="1:4" x14ac:dyDescent="0.25">
      <c r="A61" s="307"/>
      <c r="B61" s="182" t="str">
        <f>GI!K6</f>
        <v>INMUNOLOGÍA APLICADA</v>
      </c>
      <c r="C61" s="312"/>
      <c r="D61" s="306"/>
    </row>
    <row r="62" spans="1:4" s="110" customFormat="1" ht="4.5" customHeight="1" x14ac:dyDescent="0.25">
      <c r="A62" s="164"/>
      <c r="B62" s="161"/>
      <c r="C62" s="166"/>
    </row>
    <row r="63" spans="1:4" x14ac:dyDescent="0.25">
      <c r="A63" s="307" t="s">
        <v>145</v>
      </c>
      <c r="B63" s="157" t="s">
        <v>146</v>
      </c>
      <c r="C63" s="311" t="s">
        <v>131</v>
      </c>
      <c r="D63" s="306"/>
    </row>
    <row r="64" spans="1:4" x14ac:dyDescent="0.25">
      <c r="A64" s="307"/>
      <c r="B64" s="182" t="str">
        <f>GI!K4</f>
        <v>EMOCIONES BIOPSICOSOCIALES</v>
      </c>
      <c r="C64" s="312"/>
      <c r="D64" s="306"/>
    </row>
  </sheetData>
  <autoFilter ref="A1:C63">
    <sortState ref="A2:C61">
      <sortCondition ref="C2"/>
    </sortState>
  </autoFilter>
  <mergeCells count="53">
    <mergeCell ref="C23:C25"/>
    <mergeCell ref="A2:A3"/>
    <mergeCell ref="A5:A6"/>
    <mergeCell ref="C2:C3"/>
    <mergeCell ref="C5:C6"/>
    <mergeCell ref="C8:C10"/>
    <mergeCell ref="A8:A10"/>
    <mergeCell ref="A40:A41"/>
    <mergeCell ref="C40:C41"/>
    <mergeCell ref="A44:A46"/>
    <mergeCell ref="C44:C46"/>
    <mergeCell ref="A59:A61"/>
    <mergeCell ref="C59:C61"/>
    <mergeCell ref="A27:A28"/>
    <mergeCell ref="C27:C28"/>
    <mergeCell ref="A30:A31"/>
    <mergeCell ref="C30:C31"/>
    <mergeCell ref="D2:D3"/>
    <mergeCell ref="D5:D6"/>
    <mergeCell ref="D8:D10"/>
    <mergeCell ref="D12:D14"/>
    <mergeCell ref="D16:D17"/>
    <mergeCell ref="A20:A21"/>
    <mergeCell ref="C20:C21"/>
    <mergeCell ref="A12:A14"/>
    <mergeCell ref="C12:C14"/>
    <mergeCell ref="A16:A17"/>
    <mergeCell ref="C16:C17"/>
    <mergeCell ref="A23:A25"/>
    <mergeCell ref="D20:D21"/>
    <mergeCell ref="D36:D37"/>
    <mergeCell ref="D40:D41"/>
    <mergeCell ref="D44:D46"/>
    <mergeCell ref="D48:D50"/>
    <mergeCell ref="D23:D25"/>
    <mergeCell ref="D27:D28"/>
    <mergeCell ref="D30:D31"/>
    <mergeCell ref="A33:A34"/>
    <mergeCell ref="C33:C34"/>
    <mergeCell ref="D56:D57"/>
    <mergeCell ref="D59:D61"/>
    <mergeCell ref="D63:D64"/>
    <mergeCell ref="A52:A54"/>
    <mergeCell ref="C52:C54"/>
    <mergeCell ref="A48:A50"/>
    <mergeCell ref="C48:C50"/>
    <mergeCell ref="D52:D54"/>
    <mergeCell ref="A36:A37"/>
    <mergeCell ref="C36:C37"/>
    <mergeCell ref="A56:A57"/>
    <mergeCell ref="C56:C57"/>
    <mergeCell ref="A63:A64"/>
    <mergeCell ref="C63:C64"/>
  </mergeCells>
  <pageMargins left="0.7" right="0.7" top="0.75" bottom="0.75" header="0.3" footer="0.3"/>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
  <sheetViews>
    <sheetView zoomScaleNormal="100" workbookViewId="0">
      <selection activeCell="C2" sqref="C2"/>
    </sheetView>
  </sheetViews>
  <sheetFormatPr baseColWidth="10" defaultRowHeight="15" x14ac:dyDescent="0.25"/>
  <cols>
    <col min="1" max="1" width="17.42578125" customWidth="1"/>
    <col min="2" max="2" width="27.85546875" customWidth="1"/>
    <col min="3" max="3" width="15.85546875" customWidth="1"/>
    <col min="4" max="4" width="16.5703125" customWidth="1"/>
    <col min="7" max="8" width="15.28515625" hidden="1" customWidth="1"/>
    <col min="9" max="9" width="16.42578125" hidden="1" customWidth="1"/>
    <col min="10" max="10" width="16.42578125" customWidth="1"/>
    <col min="11" max="11" width="29.85546875" customWidth="1"/>
    <col min="12" max="12" width="28" customWidth="1"/>
    <col min="13" max="13" width="18.140625" customWidth="1"/>
    <col min="14" max="14" width="39.42578125" customWidth="1"/>
  </cols>
  <sheetData>
    <row r="1" spans="1:14" x14ac:dyDescent="0.25">
      <c r="A1" s="6" t="s">
        <v>4</v>
      </c>
      <c r="B1" s="6" t="s">
        <v>5</v>
      </c>
      <c r="C1" s="6" t="s">
        <v>6</v>
      </c>
      <c r="D1" s="6" t="s">
        <v>7</v>
      </c>
      <c r="E1" s="6" t="s">
        <v>8</v>
      </c>
      <c r="F1" s="6" t="s">
        <v>9</v>
      </c>
      <c r="G1" s="6" t="s">
        <v>10</v>
      </c>
      <c r="H1" s="6" t="s">
        <v>25</v>
      </c>
      <c r="I1" s="6" t="s">
        <v>26</v>
      </c>
      <c r="J1" s="6" t="s">
        <v>40</v>
      </c>
      <c r="K1" s="6" t="s">
        <v>12</v>
      </c>
      <c r="L1" s="6" t="s">
        <v>13</v>
      </c>
      <c r="M1" s="6" t="s">
        <v>24</v>
      </c>
      <c r="N1" s="6" t="s">
        <v>23</v>
      </c>
    </row>
    <row r="2" spans="1:14" ht="54" customHeight="1" x14ac:dyDescent="0.25">
      <c r="A2" s="187" t="s">
        <v>141</v>
      </c>
      <c r="B2" s="187" t="s">
        <v>142</v>
      </c>
      <c r="C2" s="41" t="s">
        <v>150</v>
      </c>
      <c r="D2" s="41" t="s">
        <v>179</v>
      </c>
      <c r="E2" s="41">
        <v>2013</v>
      </c>
      <c r="F2" s="41">
        <v>2013</v>
      </c>
      <c r="G2" s="41"/>
      <c r="H2" s="192"/>
      <c r="I2" s="192"/>
      <c r="J2" s="41">
        <v>2</v>
      </c>
      <c r="K2" s="188" t="s">
        <v>180</v>
      </c>
      <c r="L2" s="285"/>
      <c r="M2" s="188">
        <v>4</v>
      </c>
      <c r="N2" s="188" t="str">
        <f>CONCATENATE('INTEGRANTES CA_GI'!B78,'INTEGRANTES CA_GI'!B79,'INTEGRANTES CA_GI'!B80,'INTEGRANTES CA_GI'!B81)</f>
        <v>MTRO. CUEVAS SUAREZ CARLOS ENRIQUEMTRA. MONJARAS ÁVILA ANA JOSEFINADR. RIVERA GONZAGA JOSÉ ALEJANDRODR. ZAMARRIPA CALDERON JUAN ELIEZER</v>
      </c>
    </row>
    <row r="3" spans="1:14" ht="36" x14ac:dyDescent="0.25">
      <c r="A3" s="189" t="s">
        <v>134</v>
      </c>
      <c r="B3" s="189" t="s">
        <v>135</v>
      </c>
      <c r="C3" s="190" t="s">
        <v>43</v>
      </c>
      <c r="D3" s="190" t="s">
        <v>179</v>
      </c>
      <c r="E3" s="190">
        <v>2012</v>
      </c>
      <c r="F3" s="190">
        <v>2012</v>
      </c>
      <c r="G3" s="190"/>
      <c r="H3" s="190"/>
      <c r="I3" s="190"/>
      <c r="J3" s="190">
        <v>2</v>
      </c>
      <c r="K3" s="190" t="s">
        <v>186</v>
      </c>
      <c r="L3" s="190" t="s">
        <v>187</v>
      </c>
      <c r="M3" s="197">
        <v>4</v>
      </c>
      <c r="N3" s="191" t="str">
        <f>CONCATENATE('INTEGRANTES CA_GI'!B83,'INTEGRANTES CA_GI'!B84,'INTEGRANTES CA_GI'!B85,'INTEGRANTES CA_GI'!B86)</f>
        <v>MTRO. HURTADO ARRIAGA GERARDO DRA. LUNA REYES DAYANA*** DRA. RODRÍGUEZ CONTRERAS VERÓNICA DR. SANTAMARÍA SUÁREZ SERGIO</v>
      </c>
    </row>
    <row r="4" spans="1:14" ht="48" x14ac:dyDescent="0.25">
      <c r="A4" s="195" t="s">
        <v>145</v>
      </c>
      <c r="B4" s="199" t="s">
        <v>146</v>
      </c>
      <c r="C4" s="193" t="s">
        <v>43</v>
      </c>
      <c r="D4" s="193" t="s">
        <v>179</v>
      </c>
      <c r="E4" s="193">
        <v>2017</v>
      </c>
      <c r="F4" s="193">
        <v>2017</v>
      </c>
      <c r="G4" s="193"/>
      <c r="H4" s="193"/>
      <c r="I4" s="193"/>
      <c r="J4" s="193">
        <v>1</v>
      </c>
      <c r="K4" s="286" t="s">
        <v>191</v>
      </c>
      <c r="L4" s="193"/>
      <c r="M4" s="193">
        <v>5</v>
      </c>
      <c r="N4" s="194" t="str">
        <f>CONCATENATE('INTEGRANTES CA_GI'!B88,'INTEGRANTES CA_GI'!B89,'INTEGRANTES CA_GI'!B90,'INTEGRANTES CA_GI'!B91,'INTEGRANTES CA_GI'!B92)</f>
        <v>DR. ESCOBAR TORRES JORGE GONZALO DRA. GIL BERNAL FLOR DE MARIA ERARI DRA. GÓMEZ GAMERO MARÍA EDITH DR. HERRERA MIJANGOS SANTOS NOE DRA. LUNA REYES DAYANA***</v>
      </c>
    </row>
    <row r="5" spans="1:14" s="196" customFormat="1" ht="60" x14ac:dyDescent="0.25">
      <c r="A5" s="198" t="s">
        <v>139</v>
      </c>
      <c r="B5" s="198" t="s">
        <v>140</v>
      </c>
      <c r="C5" s="191" t="s">
        <v>63</v>
      </c>
      <c r="D5" s="191" t="s">
        <v>179</v>
      </c>
      <c r="E5" s="191">
        <v>2012</v>
      </c>
      <c r="F5" s="191">
        <v>2012</v>
      </c>
      <c r="G5" s="191"/>
      <c r="H5" s="191"/>
      <c r="I5" s="191"/>
      <c r="J5" s="191">
        <v>2</v>
      </c>
      <c r="K5" s="138" t="s">
        <v>194</v>
      </c>
      <c r="L5" s="138" t="s">
        <v>193</v>
      </c>
      <c r="M5" s="191">
        <v>6</v>
      </c>
      <c r="N5" s="191" t="str">
        <f>CONCATENATE('INTEGRANTES CA_GI'!B94,'INTEGRANTES CA_GI'!B95,'INTEGRANTES CA_GI'!B96,'INTEGRANTES CA_GI'!B97,'INTEGRANTES CA_GI'!B98,'INTEGRANTES CA_GI'!B99)</f>
        <v xml:space="preserve"> DRA. ACUÑA GURROLA MARÍA DEL REFUGIO DR. AGIS JUAREZ RAUL AZAEL DR. LÓPEZ ROMERO DAVID MTRO. LÓPEZ NOGUEROLA JOSE SOCRATES MTRA. PIMENTEL PÉREZ BERTHA MARIBEL DR. SALAS CASAS ANDRÉS</v>
      </c>
    </row>
    <row r="6" spans="1:14" ht="40.5" customHeight="1" x14ac:dyDescent="0.25">
      <c r="A6" s="136" t="s">
        <v>143</v>
      </c>
      <c r="B6" s="136" t="s">
        <v>144</v>
      </c>
      <c r="C6" s="137" t="s">
        <v>151</v>
      </c>
      <c r="D6" s="137" t="s">
        <v>179</v>
      </c>
      <c r="E6" s="137">
        <v>2013</v>
      </c>
      <c r="F6" s="137">
        <v>2013</v>
      </c>
      <c r="G6" s="137"/>
      <c r="H6" s="137"/>
      <c r="I6" s="137"/>
      <c r="J6" s="137">
        <v>2</v>
      </c>
      <c r="K6" s="138" t="s">
        <v>214</v>
      </c>
      <c r="L6" s="138" t="s">
        <v>215</v>
      </c>
      <c r="M6" s="191">
        <v>2</v>
      </c>
      <c r="N6" s="191" t="str">
        <f>CONCATENATE('INTEGRANTES CA_GI'!B103,'INTEGRANTES CA_GI'!B104)</f>
        <v>MTRA. FIGUEROA GUTIERREZ ANA HILDA MTRA. LÓPEZ SANTILLAN IRIS CRISTINA</v>
      </c>
    </row>
    <row r="7" spans="1:14" ht="62.25" customHeight="1" x14ac:dyDescent="0.25">
      <c r="A7" s="289" t="s">
        <v>132</v>
      </c>
      <c r="B7" s="289" t="s">
        <v>133</v>
      </c>
      <c r="C7" s="202" t="s">
        <v>151</v>
      </c>
      <c r="D7" s="202" t="s">
        <v>179</v>
      </c>
      <c r="E7" s="202">
        <v>2012</v>
      </c>
      <c r="F7" s="202">
        <v>2012</v>
      </c>
      <c r="G7" s="202"/>
      <c r="H7" s="202"/>
      <c r="I7" s="202"/>
      <c r="J7" s="202">
        <v>1</v>
      </c>
      <c r="K7" s="287" t="s">
        <v>217</v>
      </c>
      <c r="L7" s="288"/>
      <c r="M7" s="203">
        <v>6</v>
      </c>
      <c r="N7" s="203" t="str">
        <f>CONCATENATE('INTEGRANTES CA_GI'!B106,'INTEGRANTES CA_GI'!B107,'INTEGRANTES CA_GI'!B108,'INTEGRANTES CA_GI'!B109,'INTEGRANTES CA_GI'!B110,'INTEGRANTES CA_GI'!B111)</f>
        <v>MTRA. BARRERA GALVÉZ ROSARIO E.M. BUSTO VILLARREAL JOSE MARÍA E.M. CASTELÁN MELÉNDEZ JORGE E.M. GUEVARA CABRERA MARICELA MTRA. SOLANO PÉREZ CLAUDIA TERESA MTRO. VERA GUZMAN SERGIO</v>
      </c>
    </row>
    <row r="8" spans="1:14" ht="48" x14ac:dyDescent="0.25">
      <c r="A8" s="136" t="s">
        <v>137</v>
      </c>
      <c r="B8" s="136" t="s">
        <v>138</v>
      </c>
      <c r="C8" s="137" t="s">
        <v>61</v>
      </c>
      <c r="D8" s="137" t="s">
        <v>179</v>
      </c>
      <c r="E8" s="137">
        <v>2012</v>
      </c>
      <c r="F8" s="137">
        <v>2012</v>
      </c>
      <c r="G8" s="137"/>
      <c r="H8" s="137"/>
      <c r="I8" s="137"/>
      <c r="J8" s="137">
        <v>1</v>
      </c>
      <c r="K8" s="138" t="s">
        <v>226</v>
      </c>
      <c r="L8" s="137" t="s">
        <v>227</v>
      </c>
      <c r="M8" s="137">
        <v>5</v>
      </c>
      <c r="N8" s="137" t="str">
        <f>CONCATENATE('INTEGRANTES CA_GI'!B113,'INTEGRANTES CA_GI'!B114,'INTEGRANTES CA_GI'!B115,'INTEGRANTES CA_GI'!B116,'INTEGRANTES CA_GI'!B117)</f>
        <v>DR. ARIAS RICO JOSÉMTRA. JIMÉNEZ SÁNCHEZ REYNA CRISTINADRA. LAZCANO ORTÍZ MARGARITAMTRA. SÁNCHEZ MORENO CECILIAMTRA. SÁNCHEZ PADILLA MARÍA LUISA</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
  <sheetViews>
    <sheetView workbookViewId="0">
      <selection activeCell="B7" sqref="B7"/>
    </sheetView>
  </sheetViews>
  <sheetFormatPr baseColWidth="10" defaultRowHeight="15" x14ac:dyDescent="0.25"/>
  <cols>
    <col min="1" max="1" width="15.28515625" customWidth="1"/>
    <col min="2" max="2" width="27.85546875" customWidth="1"/>
    <col min="3" max="3" width="13.28515625" customWidth="1"/>
    <col min="4" max="4" width="16.5703125" customWidth="1"/>
    <col min="7" max="8" width="15.28515625" customWidth="1"/>
    <col min="9" max="10" width="16.42578125" customWidth="1"/>
    <col min="11" max="11" width="25.28515625" customWidth="1"/>
    <col min="12" max="12" width="28" customWidth="1"/>
    <col min="13" max="13" width="18.140625" customWidth="1"/>
    <col min="14" max="14" width="39.42578125" customWidth="1"/>
  </cols>
  <sheetData>
    <row r="1" spans="1:14" x14ac:dyDescent="0.25">
      <c r="A1" s="6" t="s">
        <v>4</v>
      </c>
      <c r="B1" s="6" t="s">
        <v>5</v>
      </c>
      <c r="C1" s="6" t="s">
        <v>6</v>
      </c>
      <c r="D1" s="6" t="s">
        <v>7</v>
      </c>
      <c r="E1" s="6" t="s">
        <v>8</v>
      </c>
      <c r="F1" s="6" t="s">
        <v>9</v>
      </c>
      <c r="G1" s="6" t="s">
        <v>10</v>
      </c>
      <c r="H1" s="6" t="s">
        <v>25</v>
      </c>
      <c r="I1" s="6" t="s">
        <v>26</v>
      </c>
      <c r="J1" s="6" t="s">
        <v>40</v>
      </c>
      <c r="K1" s="6" t="s">
        <v>12</v>
      </c>
      <c r="L1" s="6" t="s">
        <v>13</v>
      </c>
      <c r="M1" s="6" t="s">
        <v>24</v>
      </c>
      <c r="N1" s="6" t="s">
        <v>23</v>
      </c>
    </row>
    <row r="2" spans="1:14" ht="63.75" customHeight="1" x14ac:dyDescent="0.25">
      <c r="A2" s="294" t="s">
        <v>94</v>
      </c>
      <c r="B2" s="294" t="s">
        <v>95</v>
      </c>
      <c r="C2" s="36" t="s">
        <v>62</v>
      </c>
      <c r="D2" s="36" t="s">
        <v>96</v>
      </c>
      <c r="E2" s="36">
        <v>2015</v>
      </c>
      <c r="F2" s="36">
        <v>2015</v>
      </c>
      <c r="G2" s="36"/>
      <c r="H2" s="200">
        <v>42345</v>
      </c>
      <c r="I2" s="200">
        <v>43440</v>
      </c>
      <c r="J2" s="36">
        <v>1</v>
      </c>
      <c r="K2" s="295" t="s">
        <v>97</v>
      </c>
      <c r="L2" s="296"/>
      <c r="M2" s="296">
        <v>3</v>
      </c>
      <c r="N2" s="296" t="str">
        <f>CONCATENATE('INTEGRANTES CA_GI'!B66,'INTEGRANTES CA_GI'!B67,'INTEGRANTES CA_GI'!B68)</f>
        <v>DR. GALVAN GARCIA MARCOS MARCELO DRA. LÓPEZ RODRIGUEZ GUADALUPE MTRO. SUÁREZ DIEGUEZ TEODORO</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
  <sheetViews>
    <sheetView topLeftCell="C1" workbookViewId="0">
      <selection activeCell="B7" sqref="B7"/>
    </sheetView>
  </sheetViews>
  <sheetFormatPr baseColWidth="10" defaultRowHeight="15" x14ac:dyDescent="0.25"/>
  <cols>
    <col min="1" max="1" width="15.28515625" customWidth="1"/>
    <col min="2" max="2" width="27.85546875" customWidth="1"/>
    <col min="3" max="3" width="13.28515625" customWidth="1"/>
    <col min="4" max="4" width="16.5703125" customWidth="1"/>
    <col min="7" max="8" width="15.28515625" customWidth="1"/>
    <col min="9" max="10" width="16.42578125" customWidth="1"/>
    <col min="11" max="11" width="25.28515625" customWidth="1"/>
    <col min="12" max="12" width="28" customWidth="1"/>
    <col min="13" max="13" width="18.140625" customWidth="1"/>
    <col min="14" max="14" width="39.42578125" customWidth="1"/>
  </cols>
  <sheetData>
    <row r="1" spans="1:14" x14ac:dyDescent="0.25">
      <c r="A1" s="6" t="s">
        <v>4</v>
      </c>
      <c r="B1" s="6" t="s">
        <v>5</v>
      </c>
      <c r="C1" s="6" t="s">
        <v>6</v>
      </c>
      <c r="D1" s="6" t="s">
        <v>7</v>
      </c>
      <c r="E1" s="6" t="s">
        <v>8</v>
      </c>
      <c r="F1" s="6" t="s">
        <v>9</v>
      </c>
      <c r="G1" s="6" t="s">
        <v>10</v>
      </c>
      <c r="H1" s="6" t="s">
        <v>25</v>
      </c>
      <c r="I1" s="6" t="s">
        <v>26</v>
      </c>
      <c r="J1" s="6" t="s">
        <v>40</v>
      </c>
      <c r="K1" s="6" t="s">
        <v>12</v>
      </c>
      <c r="L1" s="6" t="s">
        <v>13</v>
      </c>
      <c r="M1" s="6" t="s">
        <v>24</v>
      </c>
      <c r="N1" s="6" t="s">
        <v>23</v>
      </c>
    </row>
    <row r="2" spans="1:14" ht="57" customHeight="1" x14ac:dyDescent="0.25">
      <c r="A2" s="183" t="s">
        <v>69</v>
      </c>
      <c r="B2" s="183" t="s">
        <v>70</v>
      </c>
      <c r="C2" s="37" t="s">
        <v>64</v>
      </c>
      <c r="D2" s="37" t="s">
        <v>72</v>
      </c>
      <c r="E2" s="37">
        <v>2000</v>
      </c>
      <c r="F2" s="37">
        <v>2002</v>
      </c>
      <c r="G2" s="37">
        <v>2007</v>
      </c>
      <c r="H2" s="38">
        <v>42345</v>
      </c>
      <c r="I2" s="38">
        <v>43440</v>
      </c>
      <c r="J2" s="37">
        <v>1</v>
      </c>
      <c r="K2" s="39" t="s">
        <v>73</v>
      </c>
      <c r="L2" s="40"/>
      <c r="M2" s="40">
        <v>7</v>
      </c>
      <c r="N2" s="40" t="str">
        <f>CONCATENATE('INTEGRANTES CA_GI'!B36,'INTEGRANTES CA_GI'!B37,'INTEGRANTES CA_GI'!B38,'INTEGRANTES CA_GI'!B39,'INTEGRANTES CA_GI'!B40,'INTEGRANTES CA_GI'!B41,'INTEGRANTES CA_GI'!B42)</f>
        <v>DRA. BERMUDEZ CAMPOS ISIS BEATRIZ MTRO. CHEHUE ROMERO ALEJANDRO MTRA. LÓPEZ OROZCO MARICELA MTRA. OLVERA HERNANDEZ ELENA GUADALUPE DRA. REYES HERNÁNDEZ IVETTE DRA. ROBLES PIEDRAS ANA LUISA MTRA. TÉLLEZ LÓPEZ ANA MARÍA</v>
      </c>
    </row>
    <row r="3" spans="1:14" ht="48" x14ac:dyDescent="0.25">
      <c r="A3" s="184" t="s">
        <v>82</v>
      </c>
      <c r="B3" s="184" t="s">
        <v>78</v>
      </c>
      <c r="C3" s="42" t="s">
        <v>11</v>
      </c>
      <c r="D3" s="42" t="s">
        <v>72</v>
      </c>
      <c r="E3" s="42">
        <v>2000</v>
      </c>
      <c r="F3" s="42">
        <v>2002</v>
      </c>
      <c r="G3" s="42">
        <v>2006</v>
      </c>
      <c r="H3" s="43">
        <v>42103</v>
      </c>
      <c r="I3" s="43">
        <v>43198</v>
      </c>
      <c r="J3" s="42">
        <v>1</v>
      </c>
      <c r="K3" s="44" t="s">
        <v>75</v>
      </c>
      <c r="L3" s="45"/>
      <c r="M3" s="42">
        <v>4</v>
      </c>
      <c r="N3" s="44" t="str">
        <f>CONCATENATE('INTEGRANTES CA_GI'!B44,'INTEGRANTES CA_GI'!B45,'INTEGRANTES CA_GI'!B46,'INTEGRANTES CA_GI'!B47)</f>
        <v>DR. BECERRIL FLORES MARCO ANTONIO MTRA. CRUZ CASTAÑEDA ARELI DR. IMBERT PALAFOX JOSE LUIS DRA. MOLINA TRINIDAD EVA MARÍA</v>
      </c>
    </row>
    <row r="4" spans="1:14" ht="96" x14ac:dyDescent="0.25">
      <c r="A4" s="185" t="s">
        <v>82</v>
      </c>
      <c r="B4" s="183" t="s">
        <v>83</v>
      </c>
      <c r="C4" s="37" t="s">
        <v>62</v>
      </c>
      <c r="D4" s="37" t="s">
        <v>72</v>
      </c>
      <c r="E4" s="37">
        <v>2002</v>
      </c>
      <c r="F4" s="37">
        <v>2002</v>
      </c>
      <c r="G4" s="37">
        <v>2008</v>
      </c>
      <c r="H4" s="46">
        <v>41592</v>
      </c>
      <c r="I4" s="46">
        <v>42687</v>
      </c>
      <c r="J4" s="37">
        <v>2</v>
      </c>
      <c r="K4" s="40" t="s">
        <v>84</v>
      </c>
      <c r="L4" s="40" t="s">
        <v>85</v>
      </c>
      <c r="M4" s="37">
        <v>9</v>
      </c>
      <c r="N4" s="37" t="str">
        <f>CONCATENATE('INTEGRANTES CA_GI'!B49,'INTEGRANTES CA_GI'!B50,'INTEGRANTES CA_GI'!B51,'INTEGRANTES CA_GI'!B52,'INTEGRANTES CA_GI'!B53,'INTEGRANTES CA_GI'!B54,'INTEGRANTES CA_GI'!B55,'INTEGRANTES CA_GI'!B56,'INTEGRANTES CA_GI'!B57)</f>
        <v>DR. ALANIS GARCÍA ERNESTO DR. ARIZA ORTEGA JOSÉ ALBERTO MTRA. CALDERÓN RAMOS ZULI GUADALUPE DRA. CRUZ CANSINO NELLY DEL SOCORRO DR. DELGADO OLIVARES LUIS MTRA. FERNÁNDEZ CORTÉS TRINIDAD LORENA DR. MANRÍQUEZ TORRES JOSÉ DE JESÚS DRA. RAMÍREZ MORENO ESTHER DRA. SAUCEDO MOLINA TERESITA DE JESÚS</v>
      </c>
    </row>
    <row r="5" spans="1:14" ht="24" x14ac:dyDescent="0.25">
      <c r="A5" s="290" t="s">
        <v>207</v>
      </c>
      <c r="B5" s="291" t="s">
        <v>320</v>
      </c>
      <c r="C5" s="292" t="s">
        <v>64</v>
      </c>
      <c r="D5" s="292" t="s">
        <v>179</v>
      </c>
      <c r="E5" s="292">
        <v>2011</v>
      </c>
      <c r="F5" s="292">
        <v>2011</v>
      </c>
      <c r="G5" s="292"/>
      <c r="H5" s="292"/>
      <c r="I5" s="292"/>
      <c r="J5" s="292">
        <v>1</v>
      </c>
      <c r="K5" s="293" t="s">
        <v>205</v>
      </c>
      <c r="L5" s="292"/>
      <c r="M5" s="292">
        <v>3</v>
      </c>
      <c r="N5" s="292" t="str">
        <f>CONCATENATE('INTEGRANTES CA_GI'!B59,'INTEGRANTES CA_GI'!B60,'INTEGRANTES CA_GI'!B61)</f>
        <v>DRA. BAUTISTA ÁVILA MIRANDELI DRA. DE LA O ARCINIEGA MINARDA</v>
      </c>
    </row>
  </sheetData>
  <autoFilter ref="A1:N4"/>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3"/>
  <sheetViews>
    <sheetView zoomScaleNormal="100" workbookViewId="0">
      <selection activeCell="B3" sqref="B3"/>
    </sheetView>
  </sheetViews>
  <sheetFormatPr baseColWidth="10" defaultRowHeight="15" x14ac:dyDescent="0.25"/>
  <cols>
    <col min="1" max="1" width="15.28515625" customWidth="1"/>
    <col min="2" max="2" width="27.85546875" customWidth="1"/>
    <col min="3" max="3" width="13.28515625" customWidth="1"/>
    <col min="4" max="4" width="15" customWidth="1"/>
    <col min="5" max="6" width="11.42578125" customWidth="1"/>
    <col min="7" max="8" width="15.28515625" customWidth="1"/>
    <col min="9" max="10" width="16.42578125" customWidth="1"/>
    <col min="11" max="11" width="25.28515625" customWidth="1"/>
    <col min="12" max="12" width="28" customWidth="1"/>
    <col min="13" max="13" width="18.140625" customWidth="1"/>
    <col min="14" max="14" width="39.42578125" customWidth="1"/>
  </cols>
  <sheetData>
    <row r="1" spans="1:14" x14ac:dyDescent="0.25">
      <c r="A1" s="6" t="s">
        <v>4</v>
      </c>
      <c r="B1" s="6" t="s">
        <v>5</v>
      </c>
      <c r="C1" s="6" t="s">
        <v>6</v>
      </c>
      <c r="D1" s="6" t="s">
        <v>7</v>
      </c>
      <c r="E1" s="6" t="s">
        <v>8</v>
      </c>
      <c r="F1" s="6" t="s">
        <v>9</v>
      </c>
      <c r="G1" s="6" t="s">
        <v>10</v>
      </c>
      <c r="H1" s="6" t="s">
        <v>25</v>
      </c>
      <c r="I1" s="6" t="s">
        <v>26</v>
      </c>
      <c r="J1" s="6" t="s">
        <v>40</v>
      </c>
      <c r="K1" s="6" t="s">
        <v>12</v>
      </c>
      <c r="L1" s="6" t="s">
        <v>13</v>
      </c>
      <c r="M1" s="6" t="s">
        <v>24</v>
      </c>
      <c r="N1" s="6" t="s">
        <v>23</v>
      </c>
    </row>
    <row r="2" spans="1:14" s="2" customFormat="1" ht="48" x14ac:dyDescent="0.25">
      <c r="A2" s="133" t="s">
        <v>0</v>
      </c>
      <c r="B2" s="133" t="s">
        <v>1</v>
      </c>
      <c r="C2" s="47" t="s">
        <v>11</v>
      </c>
      <c r="D2" s="47" t="s">
        <v>2</v>
      </c>
      <c r="E2" s="47">
        <v>2000</v>
      </c>
      <c r="F2" s="47">
        <v>2003</v>
      </c>
      <c r="G2" s="47">
        <v>2008</v>
      </c>
      <c r="H2" s="134">
        <v>41228</v>
      </c>
      <c r="I2" s="134">
        <v>43053</v>
      </c>
      <c r="J2" s="49">
        <v>2</v>
      </c>
      <c r="K2" s="50" t="s">
        <v>14</v>
      </c>
      <c r="L2" s="50" t="s">
        <v>15</v>
      </c>
      <c r="M2" s="50">
        <v>4</v>
      </c>
      <c r="N2" s="50" t="str">
        <f>CONCATENATE('INTEGRANTES CA_GI'!B2,'INTEGRANTES CA_GI'!B3,'INTEGRANTES CA_GI'!B4,'INTEGRANTES CA_GI'!B5)</f>
        <v>DRA. CARIÑO CORTÉS RAQUEL DR. FERNÁNDEZ MARTÍNEZ TOMÁS EDUARDO DR. ORTÍZ RAMIREZ MARIO ISIDORO DR. PONCE MONTER HÉCTOR ANTONIO</v>
      </c>
    </row>
    <row r="3" spans="1:14" s="2" customFormat="1" ht="48" x14ac:dyDescent="0.25">
      <c r="A3" s="139" t="s">
        <v>32</v>
      </c>
      <c r="B3" s="131" t="s">
        <v>33</v>
      </c>
      <c r="C3" s="51" t="s">
        <v>34</v>
      </c>
      <c r="D3" s="51" t="s">
        <v>2</v>
      </c>
      <c r="E3" s="51">
        <v>2000</v>
      </c>
      <c r="F3" s="51">
        <v>2002</v>
      </c>
      <c r="G3" s="51">
        <v>2016</v>
      </c>
      <c r="H3" s="132">
        <v>42622</v>
      </c>
      <c r="I3" s="132">
        <v>44447</v>
      </c>
      <c r="J3" s="53">
        <v>1</v>
      </c>
      <c r="K3" s="54" t="s">
        <v>35</v>
      </c>
      <c r="L3" s="51"/>
      <c r="M3" s="51">
        <v>4</v>
      </c>
      <c r="N3" s="54" t="str">
        <f>CONCATENATE('INTEGRANTES CA_GI'!B7,'INTEGRANTES CA_GI'!B8,'INTEGRANTES CA_GI'!B9,'INTEGRANTES CA_GI'!B10,)</f>
        <v>DRA. LÓPEZ PONTIGO LYDIA MTRA. MÁRQUEZ CORONA MARÍA DE LOURDES MTRO. MEDINA SOLÍS CARLO EDUARDO DRA. PONTIGO LOYOLA AMÉRICA PATRICIA</v>
      </c>
    </row>
    <row r="4" spans="1:14" s="2" customFormat="1" ht="48" x14ac:dyDescent="0.25">
      <c r="A4" s="133" t="s">
        <v>41</v>
      </c>
      <c r="B4" s="133" t="s">
        <v>42</v>
      </c>
      <c r="C4" s="47" t="s">
        <v>43</v>
      </c>
      <c r="D4" s="47" t="s">
        <v>2</v>
      </c>
      <c r="E4" s="47">
        <v>2011</v>
      </c>
      <c r="F4" s="47">
        <v>2011</v>
      </c>
      <c r="G4" s="47">
        <v>2016</v>
      </c>
      <c r="H4" s="48">
        <v>42103</v>
      </c>
      <c r="I4" s="48">
        <v>43198</v>
      </c>
      <c r="J4" s="47">
        <v>1</v>
      </c>
      <c r="K4" s="50" t="s">
        <v>44</v>
      </c>
      <c r="L4" s="47"/>
      <c r="M4" s="47">
        <v>5</v>
      </c>
      <c r="N4" s="47" t="str">
        <f>CONCATENATE('INTEGRANTES CA_GI'!B12,'INTEGRANTES CA_GI'!B13,'INTEGRANTES CA_GI'!B14,'INTEGRANTES CA_GI'!B15,'INTEGRANTES CA_GI'!B16)</f>
        <v>DR. DEL CASTILLO ARREOLA ARTURO DRA. GARCÍA MERAZ MELISSA*  DRA. GUZMÁN SALDAÑA REBECA MARIA ELENA  DRA. ROMERO PALENCIA ANGÉLICA  DRA. SOLANO SOLANO GLORIA</v>
      </c>
    </row>
    <row r="5" spans="1:14" s="2" customFormat="1" ht="48" x14ac:dyDescent="0.25">
      <c r="A5" s="131" t="s">
        <v>47</v>
      </c>
      <c r="B5" s="131" t="s">
        <v>46</v>
      </c>
      <c r="C5" s="51" t="s">
        <v>11</v>
      </c>
      <c r="D5" s="51" t="s">
        <v>2</v>
      </c>
      <c r="E5" s="51">
        <v>2000</v>
      </c>
      <c r="F5" s="51">
        <v>2002</v>
      </c>
      <c r="G5" s="51">
        <v>2016</v>
      </c>
      <c r="H5" s="52">
        <v>42622</v>
      </c>
      <c r="I5" s="52">
        <v>44447</v>
      </c>
      <c r="J5" s="51">
        <v>1</v>
      </c>
      <c r="K5" s="54" t="s">
        <v>48</v>
      </c>
      <c r="L5" s="51"/>
      <c r="M5" s="51">
        <v>4</v>
      </c>
      <c r="N5" s="51" t="str">
        <f>CONCATENATE('INTEGRANTES CA_GI'!B18,'INTEGRANTES CA_GI'!B19,'INTEGRANTES CA_GI'!B21,'INTEGRANTES CA_GI'!B20)</f>
        <v>DRA. HERNÁNDEZ CERUELOS MARÍA DEL CARMEN ALEJANDRA DR. MUÑOZ JUAREZ SERGIO * MTRA. VÁZQUEZ REYNOSO JOSEFINA DR. RUVALCABA LEDEZMA JESUS CARLOS</v>
      </c>
    </row>
    <row r="6" spans="1:14" s="2" customFormat="1" ht="60" x14ac:dyDescent="0.25">
      <c r="A6" s="133" t="s">
        <v>52</v>
      </c>
      <c r="B6" s="133" t="s">
        <v>53</v>
      </c>
      <c r="C6" s="47" t="s">
        <v>11</v>
      </c>
      <c r="D6" s="47" t="s">
        <v>2</v>
      </c>
      <c r="E6" s="47">
        <v>2000</v>
      </c>
      <c r="F6" s="47">
        <v>2002</v>
      </c>
      <c r="G6" s="47">
        <v>2013</v>
      </c>
      <c r="H6" s="135">
        <v>41470</v>
      </c>
      <c r="I6" s="135">
        <v>43295</v>
      </c>
      <c r="J6" s="47">
        <v>2</v>
      </c>
      <c r="K6" s="47" t="s">
        <v>54</v>
      </c>
      <c r="L6" s="47" t="s">
        <v>55</v>
      </c>
      <c r="M6" s="47">
        <v>6</v>
      </c>
      <c r="N6" s="47" t="str">
        <f>CONCATENATE('INTEGRANTES CA_GI'!B23,'INTEGRANTES CA_GI'!B24,'INTEGRANTES CA_GI'!B25,'INTEGRANTES CA_GI'!B26,'INTEGRANTES CA_GI'!B27,'INTEGRANTES CA_GI'!B28)</f>
        <v>DR. BETANZOS CABRERA GABRIEL DRA. IZQUIERDO VEGA JEANNETT ALEJANDRA DR. MADRIGAL SANTILLAN EDUARDO OSIRIS DR. SÁNCHEZ GUTIÉRREZ MANUEL DRA. VALADEZ VEGA MARÍA DEL CARMEN DRA. ZUÑIGA PÉREZ CLARA*</v>
      </c>
    </row>
    <row r="7" spans="1:14" s="2" customFormat="1" ht="24" x14ac:dyDescent="0.25">
      <c r="A7" s="186" t="s">
        <v>100</v>
      </c>
      <c r="B7" s="186" t="s">
        <v>101</v>
      </c>
      <c r="C7" s="34" t="s">
        <v>62</v>
      </c>
      <c r="D7" s="34" t="s">
        <v>96</v>
      </c>
      <c r="E7" s="34">
        <v>2012</v>
      </c>
      <c r="F7" s="34">
        <v>2014</v>
      </c>
      <c r="G7" s="34"/>
      <c r="H7" s="65">
        <v>42103</v>
      </c>
      <c r="I7" s="65">
        <v>43198</v>
      </c>
      <c r="J7" s="34">
        <v>1</v>
      </c>
      <c r="K7" s="35" t="s">
        <v>102</v>
      </c>
      <c r="L7" s="34"/>
      <c r="M7" s="34">
        <v>5</v>
      </c>
      <c r="N7" s="34" t="e">
        <f>CONCATENATE('INTEGRANTES CA_GI'!B76,'INTEGRANTES CA_GI'!B77,'INTEGRANTES CA_GI'!#REF!,'INTEGRANTES CA_GI'!#REF!,'INTEGRANTES CA_GI'!#REF!,'INTEGRANTES CA_GI'!#REF!,)</f>
        <v>#REF!</v>
      </c>
    </row>
    <row r="8" spans="1:14" s="2" customFormat="1" ht="12" x14ac:dyDescent="0.25"/>
    <row r="9" spans="1:14" s="2" customFormat="1" ht="12" x14ac:dyDescent="0.25"/>
    <row r="10" spans="1:14" s="2" customFormat="1" ht="12" x14ac:dyDescent="0.25"/>
    <row r="11" spans="1:14" s="2" customFormat="1" ht="12" x14ac:dyDescent="0.25"/>
    <row r="12" spans="1:14" s="2" customFormat="1" ht="12" x14ac:dyDescent="0.25"/>
    <row r="13" spans="1:14" s="2" customFormat="1" ht="12" x14ac:dyDescent="0.25"/>
    <row r="14" spans="1:14" s="2" customFormat="1" ht="12" x14ac:dyDescent="0.25"/>
    <row r="15" spans="1:14" s="2" customFormat="1" ht="12" x14ac:dyDescent="0.25"/>
    <row r="16" spans="1:14" s="2" customFormat="1" ht="12" x14ac:dyDescent="0.25"/>
    <row r="17" s="2" customFormat="1" ht="12" x14ac:dyDescent="0.25"/>
    <row r="18" s="2" customFormat="1" ht="12" x14ac:dyDescent="0.25"/>
    <row r="19" s="2" customFormat="1" ht="12" x14ac:dyDescent="0.25"/>
    <row r="20" s="2" customFormat="1" ht="12" x14ac:dyDescent="0.25"/>
    <row r="21" s="3" customFormat="1" ht="12" x14ac:dyDescent="0.2"/>
    <row r="22" s="3" customFormat="1" ht="12" x14ac:dyDescent="0.2"/>
    <row r="23" s="3" customFormat="1" ht="12" x14ac:dyDescent="0.2"/>
    <row r="24" s="3" customFormat="1" ht="12" x14ac:dyDescent="0.2"/>
    <row r="25" s="3" customFormat="1" ht="12" x14ac:dyDescent="0.2"/>
    <row r="26" s="3" customFormat="1" ht="12" x14ac:dyDescent="0.2"/>
    <row r="27" s="3" customFormat="1" ht="12" x14ac:dyDescent="0.2"/>
    <row r="28" s="3" customFormat="1" ht="12" x14ac:dyDescent="0.2"/>
    <row r="29" s="3" customFormat="1" ht="12" x14ac:dyDescent="0.2"/>
    <row r="30" s="3" customFormat="1" ht="12" x14ac:dyDescent="0.2"/>
    <row r="31" s="3" customFormat="1" ht="12" x14ac:dyDescent="0.2"/>
    <row r="32" s="3" customFormat="1" ht="12" x14ac:dyDescent="0.2"/>
    <row r="33" s="3" customFormat="1" ht="12" x14ac:dyDescent="0.2"/>
  </sheetData>
  <autoFilter ref="A1:N6"/>
  <pageMargins left="0.7" right="0.7" top="0.75" bottom="0.75" header="0.3" footer="0.3"/>
  <pageSetup orientation="landscape"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
  <dimension ref="A1:O54"/>
  <sheetViews>
    <sheetView view="pageLayout" topLeftCell="A18" zoomScaleNormal="98" workbookViewId="0">
      <selection activeCell="C23" sqref="C23"/>
    </sheetView>
  </sheetViews>
  <sheetFormatPr baseColWidth="10" defaultRowHeight="15" x14ac:dyDescent="0.25"/>
  <cols>
    <col min="1" max="1" width="15" customWidth="1"/>
    <col min="2" max="2" width="10.5703125" customWidth="1"/>
    <col min="3" max="3" width="9.42578125" customWidth="1"/>
    <col min="4" max="4" width="10.5703125" customWidth="1"/>
    <col min="5" max="5" width="11.28515625" customWidth="1"/>
    <col min="6" max="6" width="11.42578125" customWidth="1"/>
    <col min="7" max="7" width="9" customWidth="1"/>
    <col min="8" max="8" width="10.85546875" customWidth="1"/>
    <col min="9" max="9" width="10.5703125" customWidth="1"/>
    <col min="10" max="10" width="11.42578125" customWidth="1"/>
    <col min="11" max="11" width="11" customWidth="1"/>
    <col min="12" max="12" width="1" style="110" customWidth="1"/>
    <col min="13" max="13" width="11.5703125" style="103" bestFit="1" customWidth="1"/>
    <col min="14" max="14" width="10" customWidth="1"/>
    <col min="15" max="15" width="11.85546875" bestFit="1" customWidth="1"/>
    <col min="16" max="16" width="7.42578125" customWidth="1"/>
  </cols>
  <sheetData>
    <row r="1" spans="1:13" s="1" customFormat="1" ht="12.75" x14ac:dyDescent="0.2">
      <c r="A1" s="316"/>
      <c r="B1" s="316"/>
      <c r="C1" s="31"/>
      <c r="D1" s="31"/>
      <c r="E1" s="7"/>
      <c r="F1" s="7"/>
      <c r="G1" s="7"/>
      <c r="H1" s="7"/>
      <c r="L1" s="220"/>
      <c r="M1" s="218"/>
    </row>
    <row r="2" spans="1:13" x14ac:dyDescent="0.25">
      <c r="A2" s="8" t="s">
        <v>65</v>
      </c>
      <c r="B2" s="236" t="s">
        <v>66</v>
      </c>
      <c r="C2" s="237" t="s">
        <v>87</v>
      </c>
      <c r="D2" s="238" t="s">
        <v>88</v>
      </c>
      <c r="E2" s="239" t="s">
        <v>89</v>
      </c>
      <c r="G2" s="103"/>
      <c r="M2"/>
    </row>
    <row r="3" spans="1:13" x14ac:dyDescent="0.25">
      <c r="A3" s="11" t="s">
        <v>11</v>
      </c>
      <c r="B3" s="221">
        <v>3</v>
      </c>
      <c r="C3" s="227">
        <f>COUNTIF(CAEC!C:C,CAEC!C3)</f>
        <v>1</v>
      </c>
      <c r="D3" s="228">
        <v>0</v>
      </c>
      <c r="E3" s="244">
        <v>2</v>
      </c>
      <c r="G3" s="103"/>
      <c r="M3"/>
    </row>
    <row r="4" spans="1:13" x14ac:dyDescent="0.25">
      <c r="A4" s="11" t="s">
        <v>34</v>
      </c>
      <c r="B4" s="221">
        <v>1</v>
      </c>
      <c r="C4" s="241">
        <v>0</v>
      </c>
      <c r="D4" s="228">
        <v>0</v>
      </c>
      <c r="E4" s="244">
        <v>1</v>
      </c>
      <c r="G4" s="103"/>
      <c r="M4"/>
    </row>
    <row r="5" spans="1:13" x14ac:dyDescent="0.25">
      <c r="A5" s="11" t="s">
        <v>43</v>
      </c>
      <c r="B5" s="221">
        <v>1</v>
      </c>
      <c r="C5" s="241">
        <v>0</v>
      </c>
      <c r="D5" s="276">
        <v>1</v>
      </c>
      <c r="E5" s="244">
        <v>2</v>
      </c>
      <c r="G5" s="103"/>
      <c r="M5"/>
    </row>
    <row r="6" spans="1:13" x14ac:dyDescent="0.25">
      <c r="A6" s="11" t="s">
        <v>61</v>
      </c>
      <c r="B6" s="32">
        <v>0</v>
      </c>
      <c r="C6" s="241">
        <v>0</v>
      </c>
      <c r="D6" s="228">
        <v>0</v>
      </c>
      <c r="E6" s="244">
        <v>1</v>
      </c>
      <c r="G6" s="103"/>
      <c r="M6"/>
    </row>
    <row r="7" spans="1:13" x14ac:dyDescent="0.25">
      <c r="A7" s="11" t="s">
        <v>62</v>
      </c>
      <c r="B7" s="32">
        <v>0</v>
      </c>
      <c r="C7" s="227">
        <f>COUNTIF(CAEC!C:C,A7)</f>
        <v>1</v>
      </c>
      <c r="D7" s="276">
        <v>1</v>
      </c>
      <c r="E7" s="235">
        <v>0</v>
      </c>
      <c r="G7" s="103"/>
      <c r="M7"/>
    </row>
    <row r="8" spans="1:13" x14ac:dyDescent="0.25">
      <c r="A8" s="11" t="s">
        <v>63</v>
      </c>
      <c r="B8" s="32">
        <v>0</v>
      </c>
      <c r="C8" s="241">
        <v>0</v>
      </c>
      <c r="D8" s="228">
        <v>0</v>
      </c>
      <c r="E8" s="244">
        <v>1</v>
      </c>
      <c r="G8" s="103"/>
      <c r="M8"/>
    </row>
    <row r="9" spans="1:13" x14ac:dyDescent="0.25">
      <c r="A9" s="11" t="s">
        <v>64</v>
      </c>
      <c r="B9" s="32">
        <f>COUNTIF(CAC!C:C,FARMACIA)</f>
        <v>0</v>
      </c>
      <c r="C9" s="227">
        <f>COUNTIF(CAEC!C:C,A9)</f>
        <v>2</v>
      </c>
      <c r="D9" s="228">
        <v>0</v>
      </c>
      <c r="E9" s="244">
        <v>1</v>
      </c>
      <c r="G9" s="103"/>
      <c r="M9"/>
    </row>
    <row r="10" spans="1:13" x14ac:dyDescent="0.25">
      <c r="A10" s="9" t="s">
        <v>67</v>
      </c>
      <c r="B10" s="222">
        <f>SUM(B3:B9)</f>
        <v>5</v>
      </c>
      <c r="C10" s="177">
        <f>SUM(C3:C9)</f>
        <v>4</v>
      </c>
      <c r="D10" s="242">
        <f>SUM(D3:D9)</f>
        <v>2</v>
      </c>
      <c r="E10" s="205">
        <f>SUM(E3:E9)</f>
        <v>8</v>
      </c>
      <c r="G10" s="103"/>
      <c r="M10"/>
    </row>
    <row r="12" spans="1:13" x14ac:dyDescent="0.25">
      <c r="A12" s="240" t="s">
        <v>65</v>
      </c>
      <c r="B12" s="219" t="s">
        <v>90</v>
      </c>
      <c r="C12" s="240" t="s">
        <v>299</v>
      </c>
      <c r="L12"/>
      <c r="M12"/>
    </row>
    <row r="13" spans="1:13" x14ac:dyDescent="0.25">
      <c r="A13" s="256" t="s">
        <v>11</v>
      </c>
      <c r="B13" s="254">
        <f t="shared" ref="B13:B19" si="0">C47+E47+G47+I47+K47</f>
        <v>42</v>
      </c>
      <c r="C13" s="255">
        <f t="shared" ref="C13:C19" si="1">B47+D47+F47+H47</f>
        <v>52.38095238095238</v>
      </c>
      <c r="L13"/>
      <c r="M13"/>
    </row>
    <row r="14" spans="1:13" x14ac:dyDescent="0.25">
      <c r="A14" s="256" t="s">
        <v>34</v>
      </c>
      <c r="B14" s="254">
        <f t="shared" si="0"/>
        <v>19</v>
      </c>
      <c r="C14" s="255">
        <f t="shared" si="1"/>
        <v>47.368421052631575</v>
      </c>
      <c r="L14"/>
      <c r="M14"/>
    </row>
    <row r="15" spans="1:13" x14ac:dyDescent="0.25">
      <c r="A15" s="256" t="s">
        <v>43</v>
      </c>
      <c r="B15" s="254">
        <f t="shared" si="0"/>
        <v>23</v>
      </c>
      <c r="C15" s="255">
        <f t="shared" si="1"/>
        <v>73.913043478260875</v>
      </c>
      <c r="L15"/>
      <c r="M15"/>
    </row>
    <row r="16" spans="1:13" x14ac:dyDescent="0.25">
      <c r="A16" s="256" t="s">
        <v>61</v>
      </c>
      <c r="B16" s="254">
        <f t="shared" si="0"/>
        <v>12</v>
      </c>
      <c r="C16" s="255">
        <f t="shared" si="1"/>
        <v>58.333333333333336</v>
      </c>
      <c r="L16"/>
      <c r="M16"/>
    </row>
    <row r="17" spans="1:13" x14ac:dyDescent="0.25">
      <c r="A17" s="256" t="s">
        <v>62</v>
      </c>
      <c r="B17" s="254">
        <f t="shared" si="0"/>
        <v>19</v>
      </c>
      <c r="C17" s="255">
        <f t="shared" si="1"/>
        <v>68.421052631578945</v>
      </c>
      <c r="L17"/>
      <c r="M17"/>
    </row>
    <row r="18" spans="1:13" x14ac:dyDescent="0.25">
      <c r="A18" s="256" t="s">
        <v>63</v>
      </c>
      <c r="B18" s="254">
        <f t="shared" si="0"/>
        <v>5</v>
      </c>
      <c r="C18" s="255">
        <f t="shared" si="1"/>
        <v>100</v>
      </c>
      <c r="L18"/>
      <c r="M18"/>
    </row>
    <row r="19" spans="1:13" x14ac:dyDescent="0.25">
      <c r="A19" s="256" t="s">
        <v>64</v>
      </c>
      <c r="B19" s="254">
        <f t="shared" si="0"/>
        <v>13</v>
      </c>
      <c r="C19" s="261">
        <f t="shared" si="1"/>
        <v>84.615384615384613</v>
      </c>
      <c r="L19"/>
      <c r="M19"/>
    </row>
    <row r="20" spans="1:13" x14ac:dyDescent="0.25">
      <c r="A20" s="9" t="s">
        <v>67</v>
      </c>
      <c r="B20" s="141">
        <f>SUM(B13:B19)</f>
        <v>133</v>
      </c>
      <c r="C20" s="268"/>
      <c r="L20"/>
      <c r="M20"/>
    </row>
    <row r="22" spans="1:13" x14ac:dyDescent="0.25">
      <c r="A22" s="8" t="s">
        <v>65</v>
      </c>
      <c r="B22" s="6" t="s">
        <v>233</v>
      </c>
      <c r="C22" s="6" t="s">
        <v>91</v>
      </c>
      <c r="D22" s="6" t="s">
        <v>234</v>
      </c>
      <c r="E22" s="6" t="s">
        <v>91</v>
      </c>
    </row>
    <row r="23" spans="1:13" x14ac:dyDescent="0.25">
      <c r="A23" s="201" t="s">
        <v>11</v>
      </c>
      <c r="B23" s="251">
        <v>10</v>
      </c>
      <c r="C23" s="250">
        <f t="shared" ref="C23:C29" si="2">(B23*100)/B13</f>
        <v>23.80952380952381</v>
      </c>
      <c r="D23" s="251">
        <v>26</v>
      </c>
      <c r="E23" s="252">
        <f t="shared" ref="E23:E29" si="3">(D23*100)/B13</f>
        <v>61.904761904761905</v>
      </c>
    </row>
    <row r="24" spans="1:13" x14ac:dyDescent="0.25">
      <c r="A24" s="201" t="s">
        <v>34</v>
      </c>
      <c r="B24" s="251">
        <v>7</v>
      </c>
      <c r="C24" s="250">
        <f t="shared" si="2"/>
        <v>36.842105263157897</v>
      </c>
      <c r="D24" s="251">
        <v>11</v>
      </c>
      <c r="E24" s="252">
        <f t="shared" si="3"/>
        <v>57.89473684210526</v>
      </c>
    </row>
    <row r="25" spans="1:13" x14ac:dyDescent="0.25">
      <c r="A25" s="201" t="s">
        <v>43</v>
      </c>
      <c r="B25" s="251">
        <v>10</v>
      </c>
      <c r="C25" s="250">
        <f t="shared" si="2"/>
        <v>43.478260869565219</v>
      </c>
      <c r="D25" s="251">
        <v>19</v>
      </c>
      <c r="E25" s="252">
        <f t="shared" si="3"/>
        <v>82.608695652173907</v>
      </c>
    </row>
    <row r="26" spans="1:13" x14ac:dyDescent="0.25">
      <c r="A26" s="201" t="s">
        <v>61</v>
      </c>
      <c r="B26" s="251">
        <v>1</v>
      </c>
      <c r="C26" s="250">
        <f t="shared" si="2"/>
        <v>8.3333333333333339</v>
      </c>
      <c r="D26" s="251">
        <v>12</v>
      </c>
      <c r="E26" s="252">
        <f t="shared" si="3"/>
        <v>100</v>
      </c>
    </row>
    <row r="27" spans="1:13" x14ac:dyDescent="0.25">
      <c r="A27" s="201" t="s">
        <v>62</v>
      </c>
      <c r="B27" s="251">
        <v>8</v>
      </c>
      <c r="C27" s="250">
        <f t="shared" si="2"/>
        <v>42.10526315789474</v>
      </c>
      <c r="D27" s="251">
        <v>14</v>
      </c>
      <c r="E27" s="252">
        <f t="shared" si="3"/>
        <v>73.684210526315795</v>
      </c>
    </row>
    <row r="28" spans="1:13" x14ac:dyDescent="0.25">
      <c r="A28" s="201" t="s">
        <v>63</v>
      </c>
      <c r="B28" s="251">
        <v>1</v>
      </c>
      <c r="C28" s="250">
        <f t="shared" si="2"/>
        <v>20</v>
      </c>
      <c r="D28" s="251">
        <v>1</v>
      </c>
      <c r="E28" s="252">
        <f t="shared" si="3"/>
        <v>20</v>
      </c>
    </row>
    <row r="29" spans="1:13" x14ac:dyDescent="0.25">
      <c r="A29" s="201" t="s">
        <v>64</v>
      </c>
      <c r="B29" s="251">
        <v>3</v>
      </c>
      <c r="C29" s="250">
        <f t="shared" si="2"/>
        <v>23.076923076923077</v>
      </c>
      <c r="D29" s="251">
        <v>11</v>
      </c>
      <c r="E29" s="252">
        <f t="shared" si="3"/>
        <v>84.615384615384613</v>
      </c>
    </row>
    <row r="30" spans="1:13" x14ac:dyDescent="0.25">
      <c r="A30" s="9" t="s">
        <v>67</v>
      </c>
      <c r="B30" s="6">
        <f>SUM(B23:B29)</f>
        <v>40</v>
      </c>
      <c r="C30" s="284">
        <f>(B30*100)/B20</f>
        <v>30.075187969924812</v>
      </c>
      <c r="D30" s="10">
        <f>SUM(D23:D29)</f>
        <v>94</v>
      </c>
      <c r="E30" s="284">
        <f>(D30*100)/B20</f>
        <v>70.676691729323309</v>
      </c>
    </row>
    <row r="31" spans="1:13" x14ac:dyDescent="0.25">
      <c r="A31" s="280"/>
      <c r="B31" s="281"/>
      <c r="C31" s="110"/>
      <c r="D31" s="282"/>
      <c r="E31" s="110"/>
      <c r="F31" s="103"/>
      <c r="G31" s="103"/>
      <c r="H31" s="103"/>
      <c r="I31" s="103"/>
      <c r="J31" s="103"/>
    </row>
    <row r="32" spans="1:13" x14ac:dyDescent="0.25">
      <c r="A32" s="280"/>
      <c r="B32" s="281"/>
      <c r="C32" s="110"/>
      <c r="D32" s="282"/>
      <c r="E32" s="110"/>
      <c r="F32" s="103"/>
      <c r="G32" s="103"/>
      <c r="H32" s="103"/>
      <c r="I32" s="103"/>
      <c r="J32" s="103"/>
    </row>
    <row r="33" spans="1:15" x14ac:dyDescent="0.25">
      <c r="A33" s="280"/>
      <c r="B33" s="281"/>
      <c r="C33" s="110"/>
      <c r="D33" s="282"/>
      <c r="E33" s="110"/>
      <c r="F33" s="103"/>
      <c r="G33" s="103"/>
      <c r="H33" s="103"/>
      <c r="I33" s="103"/>
      <c r="J33" s="103"/>
    </row>
    <row r="36" spans="1:15" ht="24" x14ac:dyDescent="0.25">
      <c r="A36" s="264" t="s">
        <v>65</v>
      </c>
      <c r="B36" s="264" t="s">
        <v>311</v>
      </c>
      <c r="C36" s="265" t="s">
        <v>304</v>
      </c>
      <c r="D36" s="264" t="s">
        <v>306</v>
      </c>
      <c r="E36" s="264" t="s">
        <v>305</v>
      </c>
      <c r="F36" s="264" t="s">
        <v>307</v>
      </c>
      <c r="G36" s="264" t="s">
        <v>318</v>
      </c>
      <c r="H36" s="264" t="s">
        <v>319</v>
      </c>
      <c r="I36" s="264" t="s">
        <v>308</v>
      </c>
      <c r="J36" s="264" t="s">
        <v>309</v>
      </c>
      <c r="K36" s="264" t="s">
        <v>310</v>
      </c>
      <c r="L36"/>
      <c r="M36"/>
      <c r="N36" s="110"/>
      <c r="O36" s="103"/>
    </row>
    <row r="37" spans="1:15" x14ac:dyDescent="0.25">
      <c r="A37" s="201" t="s">
        <v>11</v>
      </c>
      <c r="B37" s="262">
        <v>0</v>
      </c>
      <c r="C37" s="266">
        <v>9</v>
      </c>
      <c r="D37" s="260">
        <v>0</v>
      </c>
      <c r="E37" s="254">
        <v>4</v>
      </c>
      <c r="F37" s="267">
        <v>15</v>
      </c>
      <c r="G37" s="253">
        <v>1</v>
      </c>
      <c r="H37" s="253">
        <v>6</v>
      </c>
      <c r="I37" s="266">
        <v>18</v>
      </c>
      <c r="J37" s="254">
        <v>9</v>
      </c>
      <c r="K37" s="254">
        <v>16</v>
      </c>
      <c r="L37"/>
      <c r="M37"/>
      <c r="N37" s="110"/>
      <c r="O37" s="103"/>
    </row>
    <row r="38" spans="1:15" x14ac:dyDescent="0.25">
      <c r="A38" s="201" t="s">
        <v>34</v>
      </c>
      <c r="B38" s="262">
        <v>0</v>
      </c>
      <c r="C38" s="266">
        <v>4</v>
      </c>
      <c r="D38" s="260">
        <v>0</v>
      </c>
      <c r="E38" s="254">
        <v>1</v>
      </c>
      <c r="F38" s="267">
        <v>11</v>
      </c>
      <c r="G38" s="253">
        <v>6</v>
      </c>
      <c r="H38" s="253">
        <v>5</v>
      </c>
      <c r="I38" s="266">
        <v>4</v>
      </c>
      <c r="J38" s="254">
        <v>1</v>
      </c>
      <c r="K38" s="254">
        <v>3</v>
      </c>
      <c r="L38"/>
      <c r="M38"/>
      <c r="N38" s="110"/>
      <c r="O38" s="103"/>
    </row>
    <row r="39" spans="1:15" x14ac:dyDescent="0.25">
      <c r="A39" s="201" t="s">
        <v>43</v>
      </c>
      <c r="B39" s="262">
        <v>0</v>
      </c>
      <c r="C39" s="260">
        <v>0</v>
      </c>
      <c r="D39" s="260">
        <v>0</v>
      </c>
      <c r="E39" s="260">
        <v>0</v>
      </c>
      <c r="F39" s="267">
        <v>2</v>
      </c>
      <c r="G39" s="259">
        <v>0</v>
      </c>
      <c r="H39" s="253">
        <v>2</v>
      </c>
      <c r="I39" s="266">
        <v>21</v>
      </c>
      <c r="J39" s="254">
        <v>10</v>
      </c>
      <c r="K39" s="254">
        <v>16</v>
      </c>
      <c r="L39"/>
      <c r="M39"/>
      <c r="N39" s="110"/>
      <c r="O39" s="103"/>
    </row>
    <row r="40" spans="1:15" x14ac:dyDescent="0.25">
      <c r="A40" s="201" t="s">
        <v>61</v>
      </c>
      <c r="B40" s="262">
        <v>0</v>
      </c>
      <c r="C40" s="260">
        <v>0</v>
      </c>
      <c r="D40" s="260">
        <v>0</v>
      </c>
      <c r="E40" s="260">
        <v>0</v>
      </c>
      <c r="F40" s="267">
        <v>9</v>
      </c>
      <c r="G40" s="259">
        <v>0</v>
      </c>
      <c r="H40" s="253">
        <v>9</v>
      </c>
      <c r="I40" s="266">
        <v>3</v>
      </c>
      <c r="J40" s="254">
        <v>1</v>
      </c>
      <c r="K40" s="254">
        <v>3</v>
      </c>
      <c r="L40"/>
      <c r="M40"/>
      <c r="N40" s="110"/>
      <c r="O40" s="103"/>
    </row>
    <row r="41" spans="1:15" x14ac:dyDescent="0.25">
      <c r="A41" s="201" t="s">
        <v>62</v>
      </c>
      <c r="B41" s="263">
        <v>1</v>
      </c>
      <c r="C41" s="260">
        <v>0</v>
      </c>
      <c r="D41" s="260">
        <v>0</v>
      </c>
      <c r="E41" s="260">
        <v>0</v>
      </c>
      <c r="F41" s="267">
        <v>6</v>
      </c>
      <c r="G41" s="259">
        <v>0</v>
      </c>
      <c r="H41" s="253">
        <v>4</v>
      </c>
      <c r="I41" s="266">
        <v>12</v>
      </c>
      <c r="J41" s="254">
        <v>8</v>
      </c>
      <c r="K41" s="254">
        <v>10</v>
      </c>
      <c r="L41"/>
      <c r="M41"/>
      <c r="N41" s="110"/>
      <c r="O41" s="103"/>
    </row>
    <row r="42" spans="1:15" x14ac:dyDescent="0.25">
      <c r="A42" s="201" t="s">
        <v>63</v>
      </c>
      <c r="B42" s="262">
        <v>0</v>
      </c>
      <c r="C42" s="260">
        <v>0</v>
      </c>
      <c r="D42" s="260">
        <v>0</v>
      </c>
      <c r="E42" s="260">
        <v>0</v>
      </c>
      <c r="F42" s="267">
        <v>2</v>
      </c>
      <c r="G42" s="259">
        <v>0</v>
      </c>
      <c r="H42" s="259">
        <v>0</v>
      </c>
      <c r="I42" s="266">
        <v>3</v>
      </c>
      <c r="J42" s="254">
        <v>1</v>
      </c>
      <c r="K42" s="254">
        <v>1</v>
      </c>
      <c r="L42"/>
      <c r="M42"/>
      <c r="N42" s="110"/>
      <c r="O42" s="103"/>
    </row>
    <row r="43" spans="1:15" x14ac:dyDescent="0.25">
      <c r="A43" s="201" t="s">
        <v>64</v>
      </c>
      <c r="B43" s="262">
        <v>0</v>
      </c>
      <c r="C43" s="260">
        <v>0</v>
      </c>
      <c r="D43" s="260">
        <v>0</v>
      </c>
      <c r="E43" s="260">
        <v>0</v>
      </c>
      <c r="F43" s="267">
        <v>6</v>
      </c>
      <c r="G43" s="259">
        <v>0</v>
      </c>
      <c r="H43" s="253">
        <v>4</v>
      </c>
      <c r="I43" s="266">
        <v>7</v>
      </c>
      <c r="J43" s="254">
        <v>3</v>
      </c>
      <c r="K43" s="254">
        <v>7</v>
      </c>
      <c r="L43"/>
      <c r="M43"/>
      <c r="N43" s="110"/>
      <c r="O43" s="103"/>
    </row>
    <row r="44" spans="1:15" x14ac:dyDescent="0.25">
      <c r="A44" s="9" t="s">
        <v>67</v>
      </c>
      <c r="B44" s="258">
        <f>SUM(B37:B43)</f>
        <v>1</v>
      </c>
      <c r="C44" s="6">
        <f>SUM(C37:C43)</f>
        <v>13</v>
      </c>
      <c r="D44" s="6">
        <f t="shared" ref="D44:K44" si="4">SUM(D37:D43)</f>
        <v>0</v>
      </c>
      <c r="E44" s="6">
        <f t="shared" si="4"/>
        <v>5</v>
      </c>
      <c r="F44" s="6">
        <f t="shared" si="4"/>
        <v>51</v>
      </c>
      <c r="G44" s="6">
        <f t="shared" si="4"/>
        <v>7</v>
      </c>
      <c r="H44" s="6">
        <f t="shared" si="4"/>
        <v>30</v>
      </c>
      <c r="I44" s="6">
        <f t="shared" si="4"/>
        <v>68</v>
      </c>
      <c r="J44" s="6">
        <f t="shared" si="4"/>
        <v>33</v>
      </c>
      <c r="K44" s="6">
        <f t="shared" si="4"/>
        <v>56</v>
      </c>
      <c r="L44"/>
      <c r="M44"/>
      <c r="N44" s="110"/>
      <c r="O44" s="103"/>
    </row>
    <row r="46" spans="1:15" x14ac:dyDescent="0.25">
      <c r="A46" s="240" t="s">
        <v>65</v>
      </c>
      <c r="B46" s="223" t="s">
        <v>210</v>
      </c>
      <c r="C46" s="223" t="s">
        <v>313</v>
      </c>
      <c r="D46" s="225" t="s">
        <v>211</v>
      </c>
      <c r="E46" s="225" t="s">
        <v>312</v>
      </c>
      <c r="F46" s="231" t="s">
        <v>212</v>
      </c>
      <c r="G46" s="231" t="s">
        <v>314</v>
      </c>
      <c r="H46" s="233" t="s">
        <v>213</v>
      </c>
      <c r="I46" s="233" t="s">
        <v>315</v>
      </c>
      <c r="J46" s="283" t="s">
        <v>298</v>
      </c>
      <c r="K46" s="283" t="s">
        <v>316</v>
      </c>
      <c r="M46" s="110"/>
      <c r="N46" s="103"/>
    </row>
    <row r="47" spans="1:15" x14ac:dyDescent="0.25">
      <c r="A47" s="256" t="s">
        <v>11</v>
      </c>
      <c r="B47" s="245">
        <f t="shared" ref="B47:B53" si="5">(C47*100)/B13</f>
        <v>26.19047619047619</v>
      </c>
      <c r="C47" s="221">
        <v>11</v>
      </c>
      <c r="D47" s="246">
        <f t="shared" ref="D47:D53" si="6">(E47*100)/B13</f>
        <v>9.5238095238095237</v>
      </c>
      <c r="E47" s="227">
        <v>4</v>
      </c>
      <c r="F47" s="247">
        <f t="shared" ref="F47:F53" si="7">(G47*100)/B13</f>
        <v>0</v>
      </c>
      <c r="G47" s="271">
        <v>0</v>
      </c>
      <c r="H47" s="248">
        <f t="shared" ref="H47:H53" si="8">(I47*100)/B13</f>
        <v>16.666666666666668</v>
      </c>
      <c r="I47" s="244">
        <v>7</v>
      </c>
      <c r="J47" s="249">
        <f t="shared" ref="J47:J53" si="9">(K47*100)/B13</f>
        <v>47.61904761904762</v>
      </c>
      <c r="K47" s="278">
        <v>20</v>
      </c>
      <c r="M47" s="110"/>
      <c r="N47" s="103"/>
    </row>
    <row r="48" spans="1:15" x14ac:dyDescent="0.25">
      <c r="A48" s="256" t="s">
        <v>34</v>
      </c>
      <c r="B48" s="245">
        <f t="shared" si="5"/>
        <v>21.05263157894737</v>
      </c>
      <c r="C48" s="221">
        <v>4</v>
      </c>
      <c r="D48" s="246">
        <f t="shared" si="6"/>
        <v>0</v>
      </c>
      <c r="E48" s="269">
        <v>0</v>
      </c>
      <c r="F48" s="247">
        <f t="shared" si="7"/>
        <v>0</v>
      </c>
      <c r="G48" s="271">
        <v>0</v>
      </c>
      <c r="H48" s="248">
        <f t="shared" si="8"/>
        <v>26.315789473684209</v>
      </c>
      <c r="I48" s="244">
        <v>5</v>
      </c>
      <c r="J48" s="249">
        <f t="shared" si="9"/>
        <v>52.631578947368418</v>
      </c>
      <c r="K48" s="278">
        <v>10</v>
      </c>
      <c r="M48" s="110"/>
      <c r="N48" s="103"/>
    </row>
    <row r="49" spans="1:14" x14ac:dyDescent="0.25">
      <c r="A49" s="256" t="s">
        <v>43</v>
      </c>
      <c r="B49" s="245">
        <f t="shared" si="5"/>
        <v>17.391304347826086</v>
      </c>
      <c r="C49" s="221">
        <v>4</v>
      </c>
      <c r="D49" s="246">
        <f t="shared" si="6"/>
        <v>0</v>
      </c>
      <c r="E49" s="270">
        <v>0</v>
      </c>
      <c r="F49" s="247">
        <f t="shared" si="7"/>
        <v>21.739130434782609</v>
      </c>
      <c r="G49" s="276">
        <v>5</v>
      </c>
      <c r="H49" s="248">
        <f t="shared" si="8"/>
        <v>34.782608695652172</v>
      </c>
      <c r="I49" s="235">
        <v>8</v>
      </c>
      <c r="J49" s="249">
        <f t="shared" si="9"/>
        <v>26.086956521739129</v>
      </c>
      <c r="K49" s="278">
        <v>6</v>
      </c>
      <c r="M49" s="110"/>
      <c r="N49" s="103"/>
    </row>
    <row r="50" spans="1:14" x14ac:dyDescent="0.25">
      <c r="A50" s="256" t="s">
        <v>61</v>
      </c>
      <c r="B50" s="245">
        <f t="shared" si="5"/>
        <v>8.3333333333333339</v>
      </c>
      <c r="C50" s="221">
        <v>1</v>
      </c>
      <c r="D50" s="246">
        <f t="shared" si="6"/>
        <v>0</v>
      </c>
      <c r="E50" s="270">
        <v>0</v>
      </c>
      <c r="F50" s="247">
        <f t="shared" si="7"/>
        <v>0</v>
      </c>
      <c r="G50" s="271">
        <v>0</v>
      </c>
      <c r="H50" s="248">
        <f t="shared" si="8"/>
        <v>50</v>
      </c>
      <c r="I50" s="244">
        <v>6</v>
      </c>
      <c r="J50" s="249">
        <f t="shared" si="9"/>
        <v>41.666666666666664</v>
      </c>
      <c r="K50" s="278">
        <v>5</v>
      </c>
      <c r="M50" s="110"/>
      <c r="N50" s="103"/>
    </row>
    <row r="51" spans="1:14" x14ac:dyDescent="0.25">
      <c r="A51" s="256" t="s">
        <v>62</v>
      </c>
      <c r="B51" s="245">
        <f t="shared" si="5"/>
        <v>5.2631578947368425</v>
      </c>
      <c r="C51" s="221">
        <v>1</v>
      </c>
      <c r="D51" s="246">
        <f t="shared" si="6"/>
        <v>47.368421052631582</v>
      </c>
      <c r="E51" s="227">
        <v>9</v>
      </c>
      <c r="F51" s="247">
        <f t="shared" si="7"/>
        <v>15.789473684210526</v>
      </c>
      <c r="G51" s="277">
        <v>3</v>
      </c>
      <c r="H51" s="248">
        <f t="shared" si="8"/>
        <v>0</v>
      </c>
      <c r="I51" s="273">
        <v>0</v>
      </c>
      <c r="J51" s="249">
        <f t="shared" si="9"/>
        <v>31.578947368421051</v>
      </c>
      <c r="K51" s="278">
        <v>6</v>
      </c>
      <c r="M51" s="110"/>
      <c r="N51" s="103"/>
    </row>
    <row r="52" spans="1:14" x14ac:dyDescent="0.25">
      <c r="A52" s="256" t="s">
        <v>63</v>
      </c>
      <c r="B52" s="245">
        <f t="shared" si="5"/>
        <v>0</v>
      </c>
      <c r="C52" s="274">
        <v>0</v>
      </c>
      <c r="D52" s="246">
        <f t="shared" si="6"/>
        <v>0</v>
      </c>
      <c r="E52" s="270">
        <v>0</v>
      </c>
      <c r="F52" s="247">
        <f t="shared" si="7"/>
        <v>0</v>
      </c>
      <c r="G52" s="271">
        <v>0</v>
      </c>
      <c r="H52" s="248">
        <f t="shared" si="8"/>
        <v>100</v>
      </c>
      <c r="I52" s="235">
        <v>5</v>
      </c>
      <c r="J52" s="249">
        <f t="shared" si="9"/>
        <v>0</v>
      </c>
      <c r="K52" s="279">
        <v>0</v>
      </c>
      <c r="M52" s="110"/>
      <c r="N52" s="103"/>
    </row>
    <row r="53" spans="1:14" x14ac:dyDescent="0.25">
      <c r="A53" s="256" t="s">
        <v>64</v>
      </c>
      <c r="B53" s="245">
        <f t="shared" si="5"/>
        <v>7.6923076923076925</v>
      </c>
      <c r="C53" s="243">
        <v>1</v>
      </c>
      <c r="D53" s="246">
        <f t="shared" si="6"/>
        <v>53.846153846153847</v>
      </c>
      <c r="E53" s="275">
        <v>7</v>
      </c>
      <c r="F53" s="247">
        <f t="shared" si="7"/>
        <v>0</v>
      </c>
      <c r="G53" s="272">
        <v>0</v>
      </c>
      <c r="H53" s="248">
        <f t="shared" si="8"/>
        <v>23.076923076923077</v>
      </c>
      <c r="I53" s="235">
        <v>3</v>
      </c>
      <c r="J53" s="249">
        <f t="shared" si="9"/>
        <v>15.384615384615385</v>
      </c>
      <c r="K53" s="278">
        <v>2</v>
      </c>
      <c r="M53" s="110"/>
      <c r="N53" s="103"/>
    </row>
    <row r="54" spans="1:14" x14ac:dyDescent="0.25">
      <c r="A54" s="9" t="s">
        <v>67</v>
      </c>
      <c r="B54" s="224"/>
      <c r="C54" s="222">
        <v>22</v>
      </c>
      <c r="D54" s="226"/>
      <c r="E54" s="227">
        <v>20</v>
      </c>
      <c r="F54" s="229"/>
      <c r="G54" s="230">
        <v>8</v>
      </c>
      <c r="H54" s="234"/>
      <c r="I54" s="232">
        <v>34</v>
      </c>
      <c r="J54" s="254"/>
      <c r="K54" s="257">
        <v>48</v>
      </c>
      <c r="M54" s="110"/>
      <c r="N54" s="103"/>
    </row>
  </sheetData>
  <mergeCells count="1">
    <mergeCell ref="A1:B1"/>
  </mergeCells>
  <pageMargins left="0.25" right="0.25" top="0.75" bottom="0.75" header="0.3" footer="0.3"/>
  <pageSetup orientation="landscape"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168"/>
  <sheetViews>
    <sheetView tabSelected="1" topLeftCell="A31" zoomScale="73" zoomScaleNormal="73" workbookViewId="0">
      <selection activeCell="A61" sqref="A61"/>
    </sheetView>
  </sheetViews>
  <sheetFormatPr baseColWidth="10" defaultRowHeight="15" x14ac:dyDescent="0.25"/>
  <cols>
    <col min="1" max="1" width="5.7109375" style="4" customWidth="1"/>
    <col min="2" max="2" width="57" style="4" customWidth="1"/>
    <col min="3" max="3" width="22.5703125" style="4" customWidth="1"/>
    <col min="4" max="4" width="81.140625" style="5" customWidth="1"/>
    <col min="5" max="5" width="24.5703125" style="5" customWidth="1"/>
    <col min="6" max="6" width="18.140625" style="5" customWidth="1"/>
    <col min="7" max="8" width="11.42578125" style="4" customWidth="1"/>
    <col min="9" max="9" width="22.28515625" style="4" customWidth="1"/>
    <col min="10" max="10" width="1.7109375" customWidth="1"/>
    <col min="11" max="11" width="14.5703125" customWidth="1"/>
    <col min="12" max="12" width="5.28515625" customWidth="1"/>
    <col min="13" max="13" width="13" customWidth="1"/>
    <col min="14" max="14" width="5.42578125" customWidth="1"/>
    <col min="15" max="15" width="12" customWidth="1"/>
    <col min="16" max="16" width="5.7109375" customWidth="1"/>
    <col min="17" max="17" width="1.85546875" customWidth="1"/>
    <col min="18" max="18" width="24.85546875" customWidth="1"/>
    <col min="19" max="19" width="8.140625" customWidth="1"/>
  </cols>
  <sheetData>
    <row r="1" spans="1:19" x14ac:dyDescent="0.25">
      <c r="A1" s="12" t="s">
        <v>29</v>
      </c>
      <c r="B1" s="12" t="s">
        <v>28</v>
      </c>
      <c r="C1" s="12" t="s">
        <v>163</v>
      </c>
      <c r="D1" s="13" t="s">
        <v>27</v>
      </c>
      <c r="E1" s="14" t="s">
        <v>68</v>
      </c>
      <c r="F1" s="14" t="s">
        <v>185</v>
      </c>
      <c r="G1" s="12" t="s">
        <v>30</v>
      </c>
      <c r="H1" s="12" t="s">
        <v>17</v>
      </c>
      <c r="I1" s="12" t="s">
        <v>148</v>
      </c>
      <c r="K1" s="318" t="s">
        <v>160</v>
      </c>
      <c r="L1" s="319"/>
      <c r="M1" s="319"/>
      <c r="N1" s="319"/>
      <c r="O1" s="319"/>
      <c r="P1" s="319"/>
    </row>
    <row r="2" spans="1:19" x14ac:dyDescent="0.25">
      <c r="A2" s="78">
        <v>1</v>
      </c>
      <c r="B2" s="78" t="s">
        <v>16</v>
      </c>
      <c r="C2" s="78" t="s">
        <v>92</v>
      </c>
      <c r="D2" s="79" t="s">
        <v>1</v>
      </c>
      <c r="E2" s="80" t="s">
        <v>11</v>
      </c>
      <c r="F2" s="79" t="s">
        <v>76</v>
      </c>
      <c r="G2" s="78" t="s">
        <v>3</v>
      </c>
      <c r="H2" s="78" t="s">
        <v>3</v>
      </c>
      <c r="I2" s="78" t="s">
        <v>149</v>
      </c>
      <c r="K2" s="102" t="s">
        <v>23</v>
      </c>
      <c r="L2" s="101">
        <f>A5</f>
        <v>4</v>
      </c>
      <c r="M2" s="140" t="s">
        <v>164</v>
      </c>
      <c r="N2" s="100">
        <v>2</v>
      </c>
      <c r="O2" s="140" t="s">
        <v>165</v>
      </c>
      <c r="P2" s="99"/>
    </row>
    <row r="3" spans="1:19" x14ac:dyDescent="0.25">
      <c r="A3" s="78">
        <v>2</v>
      </c>
      <c r="B3" s="78" t="s">
        <v>20</v>
      </c>
      <c r="C3" s="78" t="s">
        <v>92</v>
      </c>
      <c r="D3" s="79" t="s">
        <v>1</v>
      </c>
      <c r="E3" s="80" t="s">
        <v>11</v>
      </c>
      <c r="F3" s="79" t="s">
        <v>76</v>
      </c>
      <c r="G3" s="78" t="s">
        <v>3</v>
      </c>
      <c r="H3" s="78" t="s">
        <v>18</v>
      </c>
      <c r="I3" s="78" t="s">
        <v>149</v>
      </c>
      <c r="K3" s="102" t="s">
        <v>127</v>
      </c>
      <c r="L3" s="101">
        <f>COUNTIF(C2:C5,C2)</f>
        <v>4</v>
      </c>
      <c r="M3" s="140" t="s">
        <v>152</v>
      </c>
      <c r="N3" s="100">
        <f>COUNTIF(G2:G5,G2)</f>
        <v>4</v>
      </c>
      <c r="O3" s="140" t="s">
        <v>153</v>
      </c>
      <c r="P3" s="100">
        <f>COUNTIF(H2:H5,H2)</f>
        <v>3</v>
      </c>
    </row>
    <row r="4" spans="1:19" x14ac:dyDescent="0.25">
      <c r="A4" s="78">
        <v>3</v>
      </c>
      <c r="B4" s="78" t="s">
        <v>21</v>
      </c>
      <c r="C4" s="78" t="s">
        <v>92</v>
      </c>
      <c r="D4" s="79" t="s">
        <v>1</v>
      </c>
      <c r="E4" s="80" t="s">
        <v>11</v>
      </c>
      <c r="F4" s="79" t="s">
        <v>76</v>
      </c>
      <c r="G4" s="78" t="s">
        <v>3</v>
      </c>
      <c r="H4" s="78" t="s">
        <v>3</v>
      </c>
      <c r="I4" s="78" t="s">
        <v>149</v>
      </c>
      <c r="K4" s="102" t="s">
        <v>128</v>
      </c>
      <c r="L4" s="101">
        <f>COUNTIF(C3:C7,MAESTRÍA)</f>
        <v>0</v>
      </c>
      <c r="M4" s="140" t="s">
        <v>161</v>
      </c>
      <c r="N4" s="100">
        <v>0</v>
      </c>
      <c r="O4" s="140" t="s">
        <v>162</v>
      </c>
      <c r="P4" s="100">
        <v>0</v>
      </c>
    </row>
    <row r="5" spans="1:19" x14ac:dyDescent="0.25">
      <c r="A5" s="81">
        <v>4</v>
      </c>
      <c r="B5" s="81" t="s">
        <v>22</v>
      </c>
      <c r="C5" s="81" t="s">
        <v>92</v>
      </c>
      <c r="D5" s="82" t="s">
        <v>1</v>
      </c>
      <c r="E5" s="83" t="s">
        <v>11</v>
      </c>
      <c r="F5" s="79" t="s">
        <v>76</v>
      </c>
      <c r="G5" s="81" t="s">
        <v>3</v>
      </c>
      <c r="H5" s="81" t="s">
        <v>3</v>
      </c>
      <c r="I5" s="81" t="s">
        <v>19</v>
      </c>
      <c r="K5" s="102" t="s">
        <v>155</v>
      </c>
      <c r="L5" s="101">
        <f>COUNTIF(H2:H5,H2)</f>
        <v>3</v>
      </c>
      <c r="M5" s="102" t="s">
        <v>156</v>
      </c>
      <c r="N5" s="101">
        <f>COUNTIF(G2:G5,G2)</f>
        <v>4</v>
      </c>
      <c r="O5" s="121"/>
      <c r="P5" s="99"/>
      <c r="R5" s="320" t="s">
        <v>176</v>
      </c>
      <c r="S5" s="320"/>
    </row>
    <row r="6" spans="1:19" s="110" customFormat="1" ht="9" customHeight="1" x14ac:dyDescent="0.25">
      <c r="A6" s="106"/>
      <c r="B6" s="106"/>
      <c r="C6" s="106"/>
      <c r="D6" s="107"/>
      <c r="E6" s="108"/>
      <c r="F6" s="109"/>
      <c r="G6" s="106"/>
      <c r="H6" s="106"/>
      <c r="I6" s="106"/>
      <c r="K6" s="104"/>
      <c r="L6" s="105"/>
    </row>
    <row r="7" spans="1:19" x14ac:dyDescent="0.25">
      <c r="A7" s="72">
        <v>1</v>
      </c>
      <c r="B7" s="72" t="s">
        <v>36</v>
      </c>
      <c r="C7" s="72" t="s">
        <v>92</v>
      </c>
      <c r="D7" s="73" t="str">
        <f>CAC!K3</f>
        <v>ENFERMEDADES Y ALTERACIONES BUCALES</v>
      </c>
      <c r="E7" s="74" t="s">
        <v>34</v>
      </c>
      <c r="F7" s="73" t="s">
        <v>76</v>
      </c>
      <c r="G7" s="72" t="s">
        <v>31</v>
      </c>
      <c r="H7" s="72" t="s">
        <v>31</v>
      </c>
      <c r="I7" s="72" t="s">
        <v>149</v>
      </c>
      <c r="K7" s="102" t="s">
        <v>23</v>
      </c>
      <c r="L7" s="101">
        <f>A10</f>
        <v>4</v>
      </c>
      <c r="M7" s="140" t="s">
        <v>164</v>
      </c>
      <c r="N7" s="100">
        <v>1</v>
      </c>
      <c r="O7" s="140" t="s">
        <v>165</v>
      </c>
      <c r="P7" s="100"/>
      <c r="R7" s="152" t="s">
        <v>175</v>
      </c>
      <c r="S7" s="100">
        <f>L2+L7+L12+L18+L23+L30</f>
        <v>27</v>
      </c>
    </row>
    <row r="8" spans="1:19" x14ac:dyDescent="0.25">
      <c r="A8" s="72">
        <v>2</v>
      </c>
      <c r="B8" s="72" t="s">
        <v>37</v>
      </c>
      <c r="C8" s="72" t="s">
        <v>93</v>
      </c>
      <c r="D8" s="73" t="str">
        <f>CAC!K3</f>
        <v>ENFERMEDADES Y ALTERACIONES BUCALES</v>
      </c>
      <c r="E8" s="74" t="s">
        <v>34</v>
      </c>
      <c r="F8" s="73" t="s">
        <v>76</v>
      </c>
      <c r="G8" s="72" t="s">
        <v>3</v>
      </c>
      <c r="H8" s="72" t="s">
        <v>3</v>
      </c>
      <c r="I8" s="72" t="s">
        <v>149</v>
      </c>
      <c r="K8" s="102" t="s">
        <v>127</v>
      </c>
      <c r="L8" s="101">
        <f>COUNTIF(C7:C10,C7)</f>
        <v>2</v>
      </c>
      <c r="M8" s="140" t="s">
        <v>152</v>
      </c>
      <c r="N8" s="100">
        <v>1</v>
      </c>
      <c r="O8" s="140" t="s">
        <v>153</v>
      </c>
      <c r="P8" s="100">
        <f>COUNTIF(H7:H10,H7)</f>
        <v>1</v>
      </c>
      <c r="R8" s="152" t="s">
        <v>171</v>
      </c>
      <c r="S8" s="100">
        <f>L3+L8+L13+L19+L24+L31</f>
        <v>23</v>
      </c>
    </row>
    <row r="9" spans="1:19" x14ac:dyDescent="0.25">
      <c r="A9" s="72">
        <v>3</v>
      </c>
      <c r="B9" s="72" t="s">
        <v>38</v>
      </c>
      <c r="C9" s="72" t="s">
        <v>93</v>
      </c>
      <c r="D9" s="73" t="str">
        <f>CAC!K3</f>
        <v>ENFERMEDADES Y ALTERACIONES BUCALES</v>
      </c>
      <c r="E9" s="74" t="s">
        <v>34</v>
      </c>
      <c r="F9" s="73" t="s">
        <v>76</v>
      </c>
      <c r="G9" s="72" t="s">
        <v>3</v>
      </c>
      <c r="H9" s="72" t="s">
        <v>3</v>
      </c>
      <c r="I9" s="72" t="s">
        <v>149</v>
      </c>
      <c r="K9" s="102" t="s">
        <v>128</v>
      </c>
      <c r="L9" s="101">
        <f>COUNTIF(C7:C10,C8)</f>
        <v>2</v>
      </c>
      <c r="M9" s="140" t="s">
        <v>161</v>
      </c>
      <c r="N9" s="100">
        <v>2</v>
      </c>
      <c r="O9" s="140" t="s">
        <v>162</v>
      </c>
      <c r="P9" s="100">
        <v>2</v>
      </c>
      <c r="R9" s="170" t="s">
        <v>166</v>
      </c>
      <c r="S9" s="100">
        <f>N3+N8+N13+N19+N24+N31</f>
        <v>20</v>
      </c>
    </row>
    <row r="10" spans="1:19" x14ac:dyDescent="0.25">
      <c r="A10" s="75">
        <v>4</v>
      </c>
      <c r="B10" s="75" t="s">
        <v>39</v>
      </c>
      <c r="C10" s="75" t="s">
        <v>92</v>
      </c>
      <c r="D10" s="76" t="str">
        <f>CAC!K3</f>
        <v>ENFERMEDADES Y ALTERACIONES BUCALES</v>
      </c>
      <c r="E10" s="77" t="s">
        <v>34</v>
      </c>
      <c r="F10" s="76" t="s">
        <v>76</v>
      </c>
      <c r="G10" s="75" t="s">
        <v>3</v>
      </c>
      <c r="H10" s="75" t="s">
        <v>3</v>
      </c>
      <c r="I10" s="75" t="s">
        <v>19</v>
      </c>
      <c r="K10" s="102" t="s">
        <v>155</v>
      </c>
      <c r="L10" s="101">
        <f>COUNTIF(H7:H10,H12)</f>
        <v>3</v>
      </c>
      <c r="M10" s="140" t="s">
        <v>157</v>
      </c>
      <c r="N10" s="101">
        <f>COUNTIF(G7:G10,G8)</f>
        <v>3</v>
      </c>
      <c r="O10" s="121"/>
      <c r="P10" s="99"/>
      <c r="R10" s="170" t="s">
        <v>167</v>
      </c>
      <c r="S10" s="100">
        <f>P3+P8+P13+P19+P24</f>
        <v>12</v>
      </c>
    </row>
    <row r="11" spans="1:19" s="110" customFormat="1" ht="9.75" customHeight="1" x14ac:dyDescent="0.25">
      <c r="A11" s="106"/>
      <c r="B11" s="106"/>
      <c r="C11" s="106"/>
      <c r="D11" s="107"/>
      <c r="E11" s="108"/>
      <c r="F11" s="107"/>
      <c r="G11" s="106"/>
      <c r="H11" s="106"/>
      <c r="I11" s="106"/>
      <c r="R11" s="168"/>
      <c r="S11" s="169"/>
    </row>
    <row r="12" spans="1:19" s="150" customFormat="1" ht="15.75" customHeight="1" x14ac:dyDescent="0.25">
      <c r="A12" s="78">
        <v>1</v>
      </c>
      <c r="B12" s="78" t="s">
        <v>45</v>
      </c>
      <c r="C12" s="78" t="s">
        <v>92</v>
      </c>
      <c r="D12" s="78" t="s">
        <v>42</v>
      </c>
      <c r="E12" s="149" t="s">
        <v>43</v>
      </c>
      <c r="F12" s="78" t="s">
        <v>76</v>
      </c>
      <c r="G12" s="78" t="s">
        <v>3</v>
      </c>
      <c r="H12" s="78" t="s">
        <v>3</v>
      </c>
      <c r="I12" s="78" t="s">
        <v>149</v>
      </c>
      <c r="K12" s="102" t="s">
        <v>23</v>
      </c>
      <c r="L12" s="33">
        <f>A16</f>
        <v>5</v>
      </c>
      <c r="M12" s="140" t="s">
        <v>164</v>
      </c>
      <c r="N12" s="32">
        <v>1</v>
      </c>
      <c r="O12" s="140" t="s">
        <v>165</v>
      </c>
      <c r="P12" s="100"/>
      <c r="R12" s="152" t="s">
        <v>172</v>
      </c>
      <c r="S12" s="100">
        <f>L4+L9+L14+L20+L25+L32</f>
        <v>4</v>
      </c>
    </row>
    <row r="13" spans="1:19" s="150" customFormat="1" ht="15.75" customHeight="1" x14ac:dyDescent="0.25">
      <c r="A13" s="78">
        <v>2</v>
      </c>
      <c r="B13" s="78" t="s">
        <v>288</v>
      </c>
      <c r="C13" s="78" t="s">
        <v>92</v>
      </c>
      <c r="D13" s="78" t="s">
        <v>42</v>
      </c>
      <c r="E13" s="149" t="s">
        <v>43</v>
      </c>
      <c r="F13" s="78" t="s">
        <v>76</v>
      </c>
      <c r="G13" s="78" t="s">
        <v>31</v>
      </c>
      <c r="H13" s="78" t="s">
        <v>31</v>
      </c>
      <c r="I13" s="78" t="s">
        <v>149</v>
      </c>
      <c r="K13" s="102" t="s">
        <v>127</v>
      </c>
      <c r="L13" s="33">
        <f>COUNTIF(C12:C16,C13)</f>
        <v>5</v>
      </c>
      <c r="M13" s="142" t="s">
        <v>152</v>
      </c>
      <c r="N13" s="32">
        <v>4</v>
      </c>
      <c r="O13" s="142" t="s">
        <v>153</v>
      </c>
      <c r="P13" s="32">
        <v>4</v>
      </c>
      <c r="R13" s="170" t="s">
        <v>168</v>
      </c>
      <c r="S13" s="100">
        <f>N4+N9+N14+N20+N25+N32</f>
        <v>4</v>
      </c>
    </row>
    <row r="14" spans="1:19" s="150" customFormat="1" ht="15.75" customHeight="1" x14ac:dyDescent="0.25">
      <c r="A14" s="81">
        <v>3</v>
      </c>
      <c r="B14" s="81" t="s">
        <v>106</v>
      </c>
      <c r="C14" s="81" t="s">
        <v>92</v>
      </c>
      <c r="D14" s="81" t="s">
        <v>42</v>
      </c>
      <c r="E14" s="151" t="s">
        <v>43</v>
      </c>
      <c r="F14" s="81" t="s">
        <v>76</v>
      </c>
      <c r="G14" s="81" t="s">
        <v>3</v>
      </c>
      <c r="H14" s="81" t="s">
        <v>3</v>
      </c>
      <c r="I14" s="81" t="s">
        <v>19</v>
      </c>
      <c r="K14" s="102" t="s">
        <v>128</v>
      </c>
      <c r="L14" s="33">
        <f>COUNTIF(C12:C16,MAESTRÍA)</f>
        <v>0</v>
      </c>
      <c r="M14" s="140" t="s">
        <v>161</v>
      </c>
      <c r="N14" s="32">
        <v>0</v>
      </c>
      <c r="O14" s="140" t="s">
        <v>162</v>
      </c>
      <c r="P14" s="32">
        <v>0</v>
      </c>
      <c r="R14" s="170" t="s">
        <v>169</v>
      </c>
      <c r="S14" s="100">
        <f>P4+P9+P14+P20+P25+P32</f>
        <v>2</v>
      </c>
    </row>
    <row r="15" spans="1:19" s="150" customFormat="1" ht="15.75" customHeight="1" x14ac:dyDescent="0.25">
      <c r="A15" s="78">
        <v>4</v>
      </c>
      <c r="B15" s="78" t="s">
        <v>107</v>
      </c>
      <c r="C15" s="78" t="s">
        <v>92</v>
      </c>
      <c r="D15" s="78" t="s">
        <v>42</v>
      </c>
      <c r="E15" s="149" t="s">
        <v>43</v>
      </c>
      <c r="F15" s="78" t="s">
        <v>76</v>
      </c>
      <c r="G15" s="78" t="s">
        <v>3</v>
      </c>
      <c r="H15" s="78" t="s">
        <v>3</v>
      </c>
      <c r="I15" s="78" t="s">
        <v>149</v>
      </c>
      <c r="K15" s="102" t="s">
        <v>155</v>
      </c>
      <c r="L15" s="33">
        <f>COUNTIF(H12:H16,H2)</f>
        <v>4</v>
      </c>
      <c r="M15" s="102" t="s">
        <v>156</v>
      </c>
      <c r="N15" s="33">
        <f>COUNTIF(G12:G16,G12)</f>
        <v>4</v>
      </c>
      <c r="O15" s="152"/>
      <c r="P15" s="100"/>
      <c r="R15" s="152" t="s">
        <v>170</v>
      </c>
      <c r="S15" s="100">
        <f>P2+P7+P12+P18+P23+P30</f>
        <v>0</v>
      </c>
    </row>
    <row r="16" spans="1:19" s="150" customFormat="1" ht="15.75" customHeight="1" x14ac:dyDescent="0.25">
      <c r="A16" s="78">
        <v>5</v>
      </c>
      <c r="B16" s="78" t="s">
        <v>108</v>
      </c>
      <c r="C16" s="78" t="s">
        <v>92</v>
      </c>
      <c r="D16" s="78" t="s">
        <v>42</v>
      </c>
      <c r="E16" s="149" t="s">
        <v>61</v>
      </c>
      <c r="F16" s="78" t="s">
        <v>76</v>
      </c>
      <c r="G16" s="78" t="s">
        <v>3</v>
      </c>
      <c r="H16" s="78" t="s">
        <v>3</v>
      </c>
      <c r="I16" s="78" t="s">
        <v>149</v>
      </c>
      <c r="K16" s="128"/>
      <c r="L16" s="129"/>
      <c r="M16" s="102"/>
      <c r="N16" s="33"/>
      <c r="O16" s="126"/>
      <c r="P16" s="100"/>
      <c r="R16" s="152" t="s">
        <v>147</v>
      </c>
      <c r="S16" s="100">
        <f>N2+N7+N12+N18+N23+N30</f>
        <v>8</v>
      </c>
    </row>
    <row r="17" spans="1:19" s="110" customFormat="1" ht="9" customHeight="1" x14ac:dyDescent="0.25">
      <c r="A17" s="111"/>
      <c r="B17" s="111"/>
      <c r="C17" s="111"/>
      <c r="D17" s="109"/>
      <c r="E17" s="112"/>
      <c r="F17" s="109"/>
      <c r="G17" s="111"/>
      <c r="H17" s="111"/>
      <c r="I17" s="111"/>
      <c r="K17" s="104"/>
      <c r="L17" s="105"/>
    </row>
    <row r="18" spans="1:19" s="150" customFormat="1" x14ac:dyDescent="0.25">
      <c r="A18" s="75">
        <v>1</v>
      </c>
      <c r="B18" s="75" t="s">
        <v>49</v>
      </c>
      <c r="C18" s="75" t="s">
        <v>92</v>
      </c>
      <c r="D18" s="75" t="str">
        <f>CAC!K5</f>
        <v>BIOMARCADORES Y SALUD POBLACIONAL</v>
      </c>
      <c r="E18" s="153" t="s">
        <v>11</v>
      </c>
      <c r="F18" s="75" t="s">
        <v>76</v>
      </c>
      <c r="G18" s="75" t="s">
        <v>3</v>
      </c>
      <c r="H18" s="75" t="s">
        <v>18</v>
      </c>
      <c r="I18" s="75" t="s">
        <v>19</v>
      </c>
      <c r="K18" s="102" t="s">
        <v>23</v>
      </c>
      <c r="L18" s="101">
        <f>A21</f>
        <v>4</v>
      </c>
      <c r="M18" s="140" t="s">
        <v>164</v>
      </c>
      <c r="N18" s="100">
        <v>1</v>
      </c>
      <c r="O18" s="140" t="s">
        <v>165</v>
      </c>
      <c r="P18" s="127"/>
      <c r="R18" s="152" t="s">
        <v>158</v>
      </c>
      <c r="S18" s="100">
        <f>N5+N10+N15+N21+N26+N33</f>
        <v>24</v>
      </c>
    </row>
    <row r="19" spans="1:19" ht="15.75" x14ac:dyDescent="0.25">
      <c r="A19" s="73">
        <v>2</v>
      </c>
      <c r="B19" s="73" t="s">
        <v>285</v>
      </c>
      <c r="C19" s="73" t="s">
        <v>92</v>
      </c>
      <c r="D19" s="73" t="str">
        <f>CAC!K5</f>
        <v>BIOMARCADORES Y SALUD POBLACIONAL</v>
      </c>
      <c r="E19" s="96" t="s">
        <v>11</v>
      </c>
      <c r="F19" s="97" t="s">
        <v>76</v>
      </c>
      <c r="G19" s="73" t="s">
        <v>31</v>
      </c>
      <c r="H19" s="73" t="s">
        <v>31</v>
      </c>
      <c r="I19" s="73" t="s">
        <v>149</v>
      </c>
      <c r="K19" s="102" t="s">
        <v>127</v>
      </c>
      <c r="L19" s="101">
        <f>COUNTIF(C18:C21,C18)</f>
        <v>3</v>
      </c>
      <c r="M19" s="140" t="s">
        <v>152</v>
      </c>
      <c r="N19" s="100">
        <v>2</v>
      </c>
      <c r="O19" s="140" t="s">
        <v>153</v>
      </c>
      <c r="P19" s="100">
        <f>COUNTIF(H18:H21,H18)</f>
        <v>1</v>
      </c>
      <c r="R19" s="140" t="s">
        <v>159</v>
      </c>
      <c r="S19" s="100">
        <f>L5+L10+L15+L21+L26+L33</f>
        <v>15</v>
      </c>
    </row>
    <row r="20" spans="1:19" x14ac:dyDescent="0.25">
      <c r="A20" s="73">
        <v>3</v>
      </c>
      <c r="B20" s="73" t="s">
        <v>51</v>
      </c>
      <c r="C20" s="73" t="s">
        <v>92</v>
      </c>
      <c r="D20" s="73" t="str">
        <f>CAC!K5</f>
        <v>BIOMARCADORES Y SALUD POBLACIONAL</v>
      </c>
      <c r="E20" s="96" t="s">
        <v>11</v>
      </c>
      <c r="F20" s="97" t="s">
        <v>76</v>
      </c>
      <c r="G20" s="73" t="s">
        <v>3</v>
      </c>
      <c r="H20" s="73" t="s">
        <v>3</v>
      </c>
      <c r="I20" s="73" t="s">
        <v>149</v>
      </c>
      <c r="K20" s="102" t="s">
        <v>128</v>
      </c>
      <c r="L20" s="101">
        <f>COUNTIF(C18:C21,C21)</f>
        <v>1</v>
      </c>
      <c r="M20" s="140" t="s">
        <v>161</v>
      </c>
      <c r="N20" s="100">
        <v>1</v>
      </c>
      <c r="O20" s="140" t="s">
        <v>162</v>
      </c>
      <c r="P20" s="100">
        <v>0</v>
      </c>
    </row>
    <row r="21" spans="1:19" x14ac:dyDescent="0.25">
      <c r="A21" s="73">
        <v>4</v>
      </c>
      <c r="B21" s="73" t="s">
        <v>50</v>
      </c>
      <c r="C21" s="73" t="s">
        <v>93</v>
      </c>
      <c r="D21" s="73" t="str">
        <f>CAC!K5</f>
        <v>BIOMARCADORES Y SALUD POBLACIONAL</v>
      </c>
      <c r="E21" s="96" t="s">
        <v>71</v>
      </c>
      <c r="F21" s="97" t="s">
        <v>76</v>
      </c>
      <c r="G21" s="73" t="s">
        <v>3</v>
      </c>
      <c r="H21" s="73" t="s">
        <v>31</v>
      </c>
      <c r="I21" s="73" t="s">
        <v>149</v>
      </c>
      <c r="K21" s="102" t="s">
        <v>155</v>
      </c>
      <c r="L21" s="101">
        <f>COUNTIF(H18:H21,H20)</f>
        <v>1</v>
      </c>
      <c r="M21" s="102" t="s">
        <v>156</v>
      </c>
      <c r="N21" s="101">
        <f>COUNTIF(G18:G21,G18)</f>
        <v>3</v>
      </c>
      <c r="O21" s="121"/>
      <c r="P21" s="99"/>
    </row>
    <row r="22" spans="1:19" s="103" customFormat="1" ht="9" customHeight="1" x14ac:dyDescent="0.25">
      <c r="A22" s="109"/>
      <c r="B22" s="109"/>
      <c r="C22" s="109"/>
      <c r="D22" s="109"/>
      <c r="E22" s="113"/>
      <c r="F22" s="114"/>
      <c r="G22" s="109"/>
      <c r="H22" s="109"/>
      <c r="I22" s="109"/>
      <c r="K22" s="104"/>
      <c r="L22" s="105"/>
      <c r="M22" s="104"/>
      <c r="N22" s="105"/>
    </row>
    <row r="23" spans="1:19" x14ac:dyDescent="0.25">
      <c r="A23" s="78">
        <v>1</v>
      </c>
      <c r="B23" s="78" t="s">
        <v>56</v>
      </c>
      <c r="C23" s="78" t="s">
        <v>92</v>
      </c>
      <c r="D23" s="79" t="str">
        <f>CAC!B6</f>
        <v>TOXICOLOGÍA CLÍNICA</v>
      </c>
      <c r="E23" s="80" t="s">
        <v>62</v>
      </c>
      <c r="F23" s="79" t="s">
        <v>76</v>
      </c>
      <c r="G23" s="78" t="s">
        <v>3</v>
      </c>
      <c r="H23" s="78" t="s">
        <v>3</v>
      </c>
      <c r="I23" s="78" t="s">
        <v>149</v>
      </c>
      <c r="K23" s="102" t="s">
        <v>23</v>
      </c>
      <c r="L23" s="101">
        <f>A27</f>
        <v>5</v>
      </c>
      <c r="M23" s="140" t="s">
        <v>164</v>
      </c>
      <c r="N23" s="100">
        <v>2</v>
      </c>
      <c r="O23" s="140" t="s">
        <v>165</v>
      </c>
      <c r="P23" s="99"/>
    </row>
    <row r="24" spans="1:19" x14ac:dyDescent="0.25">
      <c r="A24" s="78">
        <v>2</v>
      </c>
      <c r="B24" s="78" t="s">
        <v>57</v>
      </c>
      <c r="C24" s="78" t="s">
        <v>92</v>
      </c>
      <c r="D24" s="79" t="str">
        <f>CAC!B6</f>
        <v>TOXICOLOGÍA CLÍNICA</v>
      </c>
      <c r="E24" s="80" t="s">
        <v>11</v>
      </c>
      <c r="F24" s="79" t="s">
        <v>76</v>
      </c>
      <c r="G24" s="78" t="s">
        <v>3</v>
      </c>
      <c r="H24" s="78" t="s">
        <v>18</v>
      </c>
      <c r="I24" s="78" t="s">
        <v>149</v>
      </c>
      <c r="K24" s="102" t="s">
        <v>127</v>
      </c>
      <c r="L24" s="101">
        <f>COUNTIF(C23:C27,C24)</f>
        <v>5</v>
      </c>
      <c r="M24" s="140" t="s">
        <v>152</v>
      </c>
      <c r="N24" s="100">
        <v>5</v>
      </c>
      <c r="O24" s="140" t="s">
        <v>153</v>
      </c>
      <c r="P24" s="100">
        <v>3</v>
      </c>
    </row>
    <row r="25" spans="1:19" x14ac:dyDescent="0.25">
      <c r="A25" s="78">
        <v>3</v>
      </c>
      <c r="B25" s="78" t="s">
        <v>58</v>
      </c>
      <c r="C25" s="78" t="s">
        <v>92</v>
      </c>
      <c r="D25" s="79" t="str">
        <f>CAC!B6</f>
        <v>TOXICOLOGÍA CLÍNICA</v>
      </c>
      <c r="E25" s="80" t="s">
        <v>11</v>
      </c>
      <c r="F25" s="79" t="s">
        <v>76</v>
      </c>
      <c r="G25" s="78" t="s">
        <v>3</v>
      </c>
      <c r="H25" s="78" t="s">
        <v>18</v>
      </c>
      <c r="I25" s="78" t="s">
        <v>149</v>
      </c>
      <c r="K25" s="102" t="s">
        <v>128</v>
      </c>
      <c r="L25" s="101">
        <f>COUNTIF(C23:C27,MAESTRÍA)</f>
        <v>0</v>
      </c>
      <c r="M25" s="140" t="s">
        <v>161</v>
      </c>
      <c r="N25" s="100">
        <v>0</v>
      </c>
      <c r="O25" s="140" t="s">
        <v>162</v>
      </c>
      <c r="P25" s="100">
        <v>0</v>
      </c>
    </row>
    <row r="26" spans="1:19" x14ac:dyDescent="0.25">
      <c r="A26" s="81">
        <v>4</v>
      </c>
      <c r="B26" s="81" t="s">
        <v>59</v>
      </c>
      <c r="C26" s="81" t="s">
        <v>92</v>
      </c>
      <c r="D26" s="82" t="str">
        <f>CAC!B6</f>
        <v>TOXICOLOGÍA CLÍNICA</v>
      </c>
      <c r="E26" s="83" t="s">
        <v>11</v>
      </c>
      <c r="F26" s="82" t="s">
        <v>76</v>
      </c>
      <c r="G26" s="81" t="s">
        <v>3</v>
      </c>
      <c r="H26" s="81" t="s">
        <v>3</v>
      </c>
      <c r="I26" s="81" t="s">
        <v>19</v>
      </c>
      <c r="K26" s="102" t="s">
        <v>155</v>
      </c>
      <c r="L26" s="101">
        <f>COUNTIF(H23:H27,H23)</f>
        <v>3</v>
      </c>
      <c r="M26" s="102" t="s">
        <v>156</v>
      </c>
      <c r="N26" s="101">
        <f>COUNTIF(G23:G27,G23)</f>
        <v>5</v>
      </c>
      <c r="O26" s="121"/>
      <c r="P26" s="99"/>
    </row>
    <row r="27" spans="1:19" x14ac:dyDescent="0.25">
      <c r="A27" s="78">
        <v>5</v>
      </c>
      <c r="B27" s="78" t="s">
        <v>60</v>
      </c>
      <c r="C27" s="78" t="s">
        <v>92</v>
      </c>
      <c r="D27" s="79" t="str">
        <f>CAC!B6</f>
        <v>TOXICOLOGÍA CLÍNICA</v>
      </c>
      <c r="E27" s="80" t="s">
        <v>11</v>
      </c>
      <c r="F27" s="79" t="s">
        <v>76</v>
      </c>
      <c r="G27" s="78" t="s">
        <v>3</v>
      </c>
      <c r="H27" s="78" t="s">
        <v>3</v>
      </c>
      <c r="I27" s="78" t="s">
        <v>149</v>
      </c>
      <c r="K27" s="121"/>
      <c r="L27" s="99"/>
      <c r="M27" s="121"/>
      <c r="N27" s="99"/>
      <c r="O27" s="121"/>
      <c r="P27" s="99"/>
    </row>
    <row r="28" spans="1:19" ht="15.75" x14ac:dyDescent="0.25">
      <c r="A28" s="78">
        <v>6</v>
      </c>
      <c r="B28" s="78" t="s">
        <v>287</v>
      </c>
      <c r="C28" s="78" t="s">
        <v>92</v>
      </c>
      <c r="D28" s="79" t="str">
        <f>CAC!B6</f>
        <v>TOXICOLOGÍA CLÍNICA</v>
      </c>
      <c r="E28" s="80" t="s">
        <v>286</v>
      </c>
      <c r="F28" s="79" t="s">
        <v>76</v>
      </c>
      <c r="G28" s="78" t="s">
        <v>31</v>
      </c>
      <c r="H28" s="78" t="s">
        <v>31</v>
      </c>
      <c r="I28" s="78" t="s">
        <v>149</v>
      </c>
      <c r="K28" s="121"/>
      <c r="L28" s="99"/>
      <c r="M28" s="121"/>
      <c r="N28" s="99"/>
      <c r="O28" s="121"/>
      <c r="P28" s="99"/>
    </row>
    <row r="29" spans="1:19" s="110" customFormat="1" ht="9" customHeight="1" x14ac:dyDescent="0.25">
      <c r="A29" s="111"/>
      <c r="B29" s="111"/>
      <c r="C29" s="111"/>
      <c r="D29" s="109"/>
      <c r="E29" s="112"/>
      <c r="F29" s="109"/>
      <c r="G29" s="111"/>
      <c r="H29" s="111"/>
      <c r="I29" s="111"/>
    </row>
    <row r="30" spans="1:19" s="110" customFormat="1" ht="18" customHeight="1" x14ac:dyDescent="0.25">
      <c r="A30" s="78">
        <v>1</v>
      </c>
      <c r="B30" s="78" t="s">
        <v>105</v>
      </c>
      <c r="C30" s="78" t="s">
        <v>92</v>
      </c>
      <c r="D30" s="79" t="s">
        <v>101</v>
      </c>
      <c r="E30" s="80" t="s">
        <v>43</v>
      </c>
      <c r="F30" s="79" t="s">
        <v>99</v>
      </c>
      <c r="G30" s="78" t="s">
        <v>3</v>
      </c>
      <c r="H30" s="78" t="s">
        <v>31</v>
      </c>
      <c r="I30" s="78" t="s">
        <v>149</v>
      </c>
      <c r="J30"/>
      <c r="K30" s="102" t="s">
        <v>23</v>
      </c>
      <c r="L30" s="101">
        <f>A34</f>
        <v>5</v>
      </c>
      <c r="M30" s="140" t="s">
        <v>164</v>
      </c>
      <c r="N30" s="100">
        <v>1</v>
      </c>
      <c r="O30" s="140" t="s">
        <v>165</v>
      </c>
      <c r="P30" s="121"/>
    </row>
    <row r="31" spans="1:19" s="110" customFormat="1" ht="18" customHeight="1" x14ac:dyDescent="0.25">
      <c r="A31" s="78">
        <v>2</v>
      </c>
      <c r="B31" s="78" t="s">
        <v>123</v>
      </c>
      <c r="C31" s="78" t="s">
        <v>92</v>
      </c>
      <c r="D31" s="79" t="s">
        <v>101</v>
      </c>
      <c r="E31" s="80" t="s">
        <v>43</v>
      </c>
      <c r="F31" s="79" t="s">
        <v>99</v>
      </c>
      <c r="G31" s="78" t="s">
        <v>3</v>
      </c>
      <c r="H31" s="78" t="s">
        <v>3</v>
      </c>
      <c r="I31" s="78" t="s">
        <v>149</v>
      </c>
      <c r="J31"/>
      <c r="K31" s="102" t="s">
        <v>127</v>
      </c>
      <c r="L31" s="101">
        <f>COUNTIF(C30:C34,C30)</f>
        <v>4</v>
      </c>
      <c r="M31" s="140" t="s">
        <v>152</v>
      </c>
      <c r="N31" s="100">
        <v>4</v>
      </c>
      <c r="O31" s="140" t="s">
        <v>153</v>
      </c>
      <c r="P31" s="302">
        <v>1</v>
      </c>
    </row>
    <row r="32" spans="1:19" s="110" customFormat="1" ht="18" customHeight="1" x14ac:dyDescent="0.25">
      <c r="A32" s="81">
        <v>3</v>
      </c>
      <c r="B32" s="81" t="s">
        <v>124</v>
      </c>
      <c r="C32" s="81" t="s">
        <v>92</v>
      </c>
      <c r="D32" s="82" t="s">
        <v>101</v>
      </c>
      <c r="E32" s="83" t="s">
        <v>43</v>
      </c>
      <c r="F32" s="79" t="s">
        <v>99</v>
      </c>
      <c r="G32" s="81" t="s">
        <v>3</v>
      </c>
      <c r="H32" s="81" t="s">
        <v>31</v>
      </c>
      <c r="I32" s="81" t="s">
        <v>19</v>
      </c>
      <c r="J32"/>
      <c r="K32" s="102" t="s">
        <v>128</v>
      </c>
      <c r="L32" s="101">
        <f>COUNTIF(C30:C34,C33)</f>
        <v>1</v>
      </c>
      <c r="M32" s="140" t="s">
        <v>161</v>
      </c>
      <c r="N32" s="100">
        <v>1</v>
      </c>
      <c r="O32" s="140" t="s">
        <v>162</v>
      </c>
      <c r="P32" s="302">
        <v>0</v>
      </c>
    </row>
    <row r="33" spans="1:19" s="110" customFormat="1" ht="18" customHeight="1" x14ac:dyDescent="0.25">
      <c r="A33" s="303">
        <v>4</v>
      </c>
      <c r="B33" s="78" t="s">
        <v>125</v>
      </c>
      <c r="C33" s="78" t="s">
        <v>93</v>
      </c>
      <c r="D33" s="79" t="s">
        <v>101</v>
      </c>
      <c r="E33" s="80" t="s">
        <v>43</v>
      </c>
      <c r="F33" s="79" t="s">
        <v>99</v>
      </c>
      <c r="G33" s="78" t="s">
        <v>3</v>
      </c>
      <c r="H33" s="78" t="s">
        <v>31</v>
      </c>
      <c r="I33" s="78" t="s">
        <v>149</v>
      </c>
      <c r="J33"/>
      <c r="K33" s="102" t="s">
        <v>155</v>
      </c>
      <c r="L33" s="101">
        <f>COUNTIF(H30:H34,H31)</f>
        <v>1</v>
      </c>
      <c r="M33" s="102" t="s">
        <v>156</v>
      </c>
      <c r="N33" s="101">
        <f>COUNTIF(G30:G34,G30)</f>
        <v>5</v>
      </c>
      <c r="O33" s="121"/>
      <c r="P33" s="121"/>
    </row>
    <row r="34" spans="1:19" s="110" customFormat="1" ht="18" customHeight="1" x14ac:dyDescent="0.25">
      <c r="A34" s="78">
        <v>5</v>
      </c>
      <c r="B34" s="78" t="s">
        <v>126</v>
      </c>
      <c r="C34" s="78" t="s">
        <v>92</v>
      </c>
      <c r="D34" s="79" t="s">
        <v>101</v>
      </c>
      <c r="E34" s="80" t="s">
        <v>43</v>
      </c>
      <c r="F34" s="79" t="s">
        <v>99</v>
      </c>
      <c r="G34" s="78" t="s">
        <v>3</v>
      </c>
      <c r="H34" s="78" t="s">
        <v>31</v>
      </c>
      <c r="I34" s="78" t="s">
        <v>149</v>
      </c>
      <c r="J34"/>
      <c r="K34" s="121"/>
      <c r="L34" s="99"/>
      <c r="M34" s="121"/>
      <c r="N34" s="99"/>
      <c r="O34" s="121"/>
      <c r="P34" s="121"/>
    </row>
    <row r="35" spans="1:19" s="110" customFormat="1" ht="9.75" customHeight="1" x14ac:dyDescent="0.25">
      <c r="A35" s="111"/>
      <c r="B35" s="111"/>
      <c r="C35" s="111"/>
      <c r="D35" s="109"/>
      <c r="E35" s="112"/>
      <c r="F35" s="109"/>
      <c r="G35" s="111"/>
      <c r="H35" s="111"/>
      <c r="I35" s="111"/>
    </row>
    <row r="36" spans="1:19" x14ac:dyDescent="0.25">
      <c r="A36" s="15">
        <v>1</v>
      </c>
      <c r="B36" s="15" t="s">
        <v>129</v>
      </c>
      <c r="C36" s="15" t="s">
        <v>92</v>
      </c>
      <c r="D36" s="16" t="str">
        <f>CAEC!B2</f>
        <v>FARMACIA CLÍNICA</v>
      </c>
      <c r="E36" s="17" t="s">
        <v>71</v>
      </c>
      <c r="F36" s="18" t="s">
        <v>77</v>
      </c>
      <c r="G36" s="15" t="s">
        <v>3</v>
      </c>
      <c r="H36" s="15" t="s">
        <v>31</v>
      </c>
      <c r="I36" s="15" t="s">
        <v>149</v>
      </c>
      <c r="K36" s="116" t="s">
        <v>23</v>
      </c>
      <c r="L36" s="118">
        <f>A42</f>
        <v>7</v>
      </c>
      <c r="M36" s="145" t="s">
        <v>164</v>
      </c>
      <c r="N36" s="146">
        <v>1</v>
      </c>
      <c r="O36" s="145" t="s">
        <v>165</v>
      </c>
      <c r="P36" s="123"/>
      <c r="R36" s="321" t="s">
        <v>177</v>
      </c>
      <c r="S36" s="321"/>
    </row>
    <row r="37" spans="1:19" x14ac:dyDescent="0.25">
      <c r="A37" s="19">
        <v>2</v>
      </c>
      <c r="B37" s="19" t="s">
        <v>109</v>
      </c>
      <c r="C37" s="19" t="s">
        <v>93</v>
      </c>
      <c r="D37" s="20" t="s">
        <v>70</v>
      </c>
      <c r="E37" s="21" t="s">
        <v>71</v>
      </c>
      <c r="F37" s="18" t="s">
        <v>77</v>
      </c>
      <c r="G37" s="19" t="s">
        <v>3</v>
      </c>
      <c r="H37" s="19" t="s">
        <v>31</v>
      </c>
      <c r="I37" s="19" t="s">
        <v>19</v>
      </c>
      <c r="K37" s="116" t="s">
        <v>127</v>
      </c>
      <c r="L37" s="118">
        <f>COUNTIF(C36:C42,C36)</f>
        <v>3</v>
      </c>
      <c r="M37" s="145" t="s">
        <v>152</v>
      </c>
      <c r="N37" s="146">
        <v>3</v>
      </c>
      <c r="O37" s="145" t="s">
        <v>153</v>
      </c>
      <c r="P37" s="146">
        <v>0</v>
      </c>
      <c r="R37" s="110"/>
      <c r="S37" s="110"/>
    </row>
    <row r="38" spans="1:19" x14ac:dyDescent="0.25">
      <c r="A38" s="15">
        <v>3</v>
      </c>
      <c r="B38" s="15" t="s">
        <v>110</v>
      </c>
      <c r="C38" s="15" t="s">
        <v>93</v>
      </c>
      <c r="D38" s="16" t="s">
        <v>70</v>
      </c>
      <c r="E38" s="17" t="s">
        <v>71</v>
      </c>
      <c r="F38" s="18" t="s">
        <v>77</v>
      </c>
      <c r="G38" s="15" t="s">
        <v>18</v>
      </c>
      <c r="H38" s="15" t="s">
        <v>31</v>
      </c>
      <c r="I38" s="15" t="s">
        <v>149</v>
      </c>
      <c r="K38" s="116" t="s">
        <v>128</v>
      </c>
      <c r="L38" s="118">
        <f>COUNTIF(C36:C42,C37)</f>
        <v>4</v>
      </c>
      <c r="M38" s="145" t="s">
        <v>161</v>
      </c>
      <c r="N38" s="146">
        <v>2</v>
      </c>
      <c r="O38" s="145" t="s">
        <v>162</v>
      </c>
      <c r="P38" s="146">
        <v>0</v>
      </c>
      <c r="R38" s="173" t="s">
        <v>174</v>
      </c>
      <c r="S38" s="146">
        <f>L36+L44+L49+L59</f>
        <v>23</v>
      </c>
    </row>
    <row r="39" spans="1:19" x14ac:dyDescent="0.25">
      <c r="A39" s="15">
        <v>4</v>
      </c>
      <c r="B39" s="15" t="s">
        <v>111</v>
      </c>
      <c r="C39" s="15" t="s">
        <v>93</v>
      </c>
      <c r="D39" s="16" t="s">
        <v>70</v>
      </c>
      <c r="E39" s="17" t="s">
        <v>71</v>
      </c>
      <c r="F39" s="18" t="s">
        <v>77</v>
      </c>
      <c r="G39" s="15" t="s">
        <v>3</v>
      </c>
      <c r="H39" s="15" t="s">
        <v>31</v>
      </c>
      <c r="I39" s="15" t="s">
        <v>149</v>
      </c>
      <c r="K39" s="116" t="s">
        <v>155</v>
      </c>
      <c r="L39" s="118">
        <f>COUNTIF(H36:H42,G36)</f>
        <v>0</v>
      </c>
      <c r="M39" s="116" t="s">
        <v>156</v>
      </c>
      <c r="N39" s="118">
        <f>COUNTIF(G36:G42,G36)</f>
        <v>5</v>
      </c>
      <c r="O39" s="120"/>
      <c r="P39" s="123"/>
      <c r="R39" s="173" t="s">
        <v>171</v>
      </c>
      <c r="S39" s="146">
        <f>L37+L45+L50+L60</f>
        <v>16</v>
      </c>
    </row>
    <row r="40" spans="1:19" x14ac:dyDescent="0.25">
      <c r="A40" s="15">
        <v>5</v>
      </c>
      <c r="B40" s="15" t="s">
        <v>112</v>
      </c>
      <c r="C40" s="15" t="s">
        <v>92</v>
      </c>
      <c r="D40" s="16" t="s">
        <v>70</v>
      </c>
      <c r="E40" s="17" t="s">
        <v>71</v>
      </c>
      <c r="F40" s="18" t="s">
        <v>77</v>
      </c>
      <c r="G40" s="15" t="s">
        <v>3</v>
      </c>
      <c r="H40" s="15" t="s">
        <v>31</v>
      </c>
      <c r="I40" s="15" t="s">
        <v>149</v>
      </c>
      <c r="K40" s="120"/>
      <c r="L40" s="123"/>
      <c r="M40" s="120"/>
      <c r="N40" s="146"/>
      <c r="O40" s="120"/>
      <c r="P40" s="123"/>
      <c r="R40" s="174" t="s">
        <v>166</v>
      </c>
      <c r="S40" s="146">
        <f>N37+N45+N50+N60</f>
        <v>16</v>
      </c>
    </row>
    <row r="41" spans="1:19" x14ac:dyDescent="0.25">
      <c r="A41" s="15">
        <v>6</v>
      </c>
      <c r="B41" s="15" t="s">
        <v>113</v>
      </c>
      <c r="C41" s="15" t="s">
        <v>92</v>
      </c>
      <c r="D41" s="16" t="s">
        <v>70</v>
      </c>
      <c r="E41" s="17" t="s">
        <v>71</v>
      </c>
      <c r="F41" s="18" t="s">
        <v>77</v>
      </c>
      <c r="G41" s="15" t="s">
        <v>3</v>
      </c>
      <c r="H41" s="15" t="s">
        <v>31</v>
      </c>
      <c r="I41" s="15" t="s">
        <v>149</v>
      </c>
      <c r="K41" s="120"/>
      <c r="L41" s="123"/>
      <c r="M41" s="120"/>
      <c r="N41" s="146"/>
      <c r="O41" s="120"/>
      <c r="P41" s="123"/>
      <c r="R41" s="174" t="s">
        <v>167</v>
      </c>
      <c r="S41" s="146">
        <f>P37+P45+P50+P60</f>
        <v>8</v>
      </c>
    </row>
    <row r="42" spans="1:19" x14ac:dyDescent="0.25">
      <c r="A42" s="15">
        <v>7</v>
      </c>
      <c r="B42" s="15" t="s">
        <v>114</v>
      </c>
      <c r="C42" s="15" t="s">
        <v>93</v>
      </c>
      <c r="D42" s="16" t="s">
        <v>70</v>
      </c>
      <c r="E42" s="17" t="s">
        <v>71</v>
      </c>
      <c r="F42" s="18" t="s">
        <v>77</v>
      </c>
      <c r="G42" s="15" t="s">
        <v>18</v>
      </c>
      <c r="H42" s="15" t="s">
        <v>31</v>
      </c>
      <c r="I42" s="15" t="s">
        <v>149</v>
      </c>
      <c r="K42" s="120"/>
      <c r="L42" s="123"/>
      <c r="M42" s="116"/>
      <c r="N42" s="146"/>
      <c r="O42" s="120"/>
      <c r="P42" s="123"/>
      <c r="R42" s="173" t="s">
        <v>172</v>
      </c>
      <c r="S42" s="146">
        <f>L38+L46+L51+L61</f>
        <v>7</v>
      </c>
    </row>
    <row r="43" spans="1:19" s="110" customFormat="1" ht="9" customHeight="1" x14ac:dyDescent="0.25">
      <c r="A43" s="111"/>
      <c r="B43" s="111"/>
      <c r="C43" s="111"/>
      <c r="D43" s="109"/>
      <c r="E43" s="113"/>
      <c r="F43" s="115"/>
      <c r="G43" s="111"/>
      <c r="H43" s="111"/>
      <c r="I43" s="111"/>
      <c r="N43" s="169"/>
    </row>
    <row r="44" spans="1:19" x14ac:dyDescent="0.25">
      <c r="A44" s="22">
        <v>1</v>
      </c>
      <c r="B44" s="22" t="s">
        <v>74</v>
      </c>
      <c r="C44" s="22" t="s">
        <v>92</v>
      </c>
      <c r="D44" s="23" t="s">
        <v>78</v>
      </c>
      <c r="E44" s="24" t="s">
        <v>11</v>
      </c>
      <c r="F44" s="25" t="s">
        <v>77</v>
      </c>
      <c r="G44" s="22" t="s">
        <v>3</v>
      </c>
      <c r="H44" s="22" t="s">
        <v>18</v>
      </c>
      <c r="I44" s="22" t="s">
        <v>149</v>
      </c>
      <c r="K44" s="116" t="s">
        <v>23</v>
      </c>
      <c r="L44" s="118">
        <f>A47</f>
        <v>4</v>
      </c>
      <c r="M44" s="145" t="s">
        <v>164</v>
      </c>
      <c r="N44" s="146">
        <v>1</v>
      </c>
      <c r="O44" s="145" t="s">
        <v>165</v>
      </c>
      <c r="P44" s="123"/>
      <c r="R44" s="174" t="s">
        <v>168</v>
      </c>
      <c r="S44" s="146">
        <f>N38+N46+N51+N61</f>
        <v>4</v>
      </c>
    </row>
    <row r="45" spans="1:19" x14ac:dyDescent="0.25">
      <c r="A45" s="22">
        <v>2</v>
      </c>
      <c r="B45" s="22" t="s">
        <v>79</v>
      </c>
      <c r="C45" s="22" t="s">
        <v>93</v>
      </c>
      <c r="D45" s="23" t="s">
        <v>78</v>
      </c>
      <c r="E45" s="24" t="s">
        <v>11</v>
      </c>
      <c r="F45" s="25" t="s">
        <v>77</v>
      </c>
      <c r="G45" s="22" t="s">
        <v>3</v>
      </c>
      <c r="H45" s="22" t="s">
        <v>3</v>
      </c>
      <c r="I45" s="22" t="s">
        <v>149</v>
      </c>
      <c r="K45" s="116" t="s">
        <v>127</v>
      </c>
      <c r="L45" s="118">
        <f>COUNTIF(C44:C47,C44)</f>
        <v>3</v>
      </c>
      <c r="M45" s="145" t="s">
        <v>152</v>
      </c>
      <c r="N45" s="146">
        <v>3</v>
      </c>
      <c r="O45" s="145" t="s">
        <v>153</v>
      </c>
      <c r="P45" s="146">
        <v>0</v>
      </c>
      <c r="R45" s="174" t="s">
        <v>169</v>
      </c>
      <c r="S45" s="146">
        <f>P38+P46+P51+P61+P61</f>
        <v>1</v>
      </c>
    </row>
    <row r="46" spans="1:19" x14ac:dyDescent="0.25">
      <c r="A46" s="26">
        <v>3</v>
      </c>
      <c r="B46" s="26" t="s">
        <v>80</v>
      </c>
      <c r="C46" s="26" t="s">
        <v>92</v>
      </c>
      <c r="D46" s="27" t="s">
        <v>78</v>
      </c>
      <c r="E46" s="28" t="s">
        <v>11</v>
      </c>
      <c r="F46" s="29" t="s">
        <v>77</v>
      </c>
      <c r="G46" s="26" t="s">
        <v>3</v>
      </c>
      <c r="H46" s="26" t="s">
        <v>18</v>
      </c>
      <c r="I46" s="26" t="s">
        <v>19</v>
      </c>
      <c r="K46" s="116" t="s">
        <v>128</v>
      </c>
      <c r="L46" s="118">
        <f>COUNTIF(C44:C47,C45)</f>
        <v>1</v>
      </c>
      <c r="M46" s="145" t="s">
        <v>161</v>
      </c>
      <c r="N46" s="146">
        <v>1</v>
      </c>
      <c r="O46" s="145" t="s">
        <v>162</v>
      </c>
      <c r="P46" s="146">
        <v>1</v>
      </c>
      <c r="R46" s="173" t="s">
        <v>170</v>
      </c>
      <c r="S46" s="146">
        <f>P36+P44+P49+P59</f>
        <v>0</v>
      </c>
    </row>
    <row r="47" spans="1:19" x14ac:dyDescent="0.25">
      <c r="A47" s="22">
        <v>4</v>
      </c>
      <c r="B47" s="22" t="s">
        <v>81</v>
      </c>
      <c r="C47" s="22" t="s">
        <v>92</v>
      </c>
      <c r="D47" s="23" t="s">
        <v>78</v>
      </c>
      <c r="E47" s="24" t="s">
        <v>11</v>
      </c>
      <c r="F47" s="25" t="s">
        <v>77</v>
      </c>
      <c r="G47" s="22" t="s">
        <v>3</v>
      </c>
      <c r="H47" s="22" t="s">
        <v>18</v>
      </c>
      <c r="I47" s="22" t="s">
        <v>149</v>
      </c>
      <c r="K47" s="116" t="s">
        <v>155</v>
      </c>
      <c r="L47" s="118">
        <f>COUNTIF(H44:H47,H45)</f>
        <v>1</v>
      </c>
      <c r="M47" s="116" t="s">
        <v>156</v>
      </c>
      <c r="N47" s="118">
        <f>COUNTIF(G44:G47,G44)</f>
        <v>4</v>
      </c>
      <c r="O47" s="120"/>
      <c r="P47" s="123"/>
      <c r="R47" s="173" t="s">
        <v>147</v>
      </c>
      <c r="S47" s="146">
        <f>N36+N44+N49+N59</f>
        <v>5</v>
      </c>
    </row>
    <row r="48" spans="1:19" s="110" customFormat="1" ht="9" customHeight="1" x14ac:dyDescent="0.25">
      <c r="A48" s="111"/>
      <c r="B48" s="111"/>
      <c r="C48" s="111"/>
      <c r="D48" s="109"/>
      <c r="E48" s="112"/>
      <c r="F48" s="115"/>
      <c r="G48" s="111"/>
      <c r="H48" s="111"/>
      <c r="I48" s="111"/>
      <c r="K48" s="104"/>
      <c r="L48" s="105"/>
      <c r="M48" s="104"/>
      <c r="N48" s="105"/>
    </row>
    <row r="49" spans="1:19" x14ac:dyDescent="0.25">
      <c r="A49" s="15">
        <v>1</v>
      </c>
      <c r="B49" s="15" t="s">
        <v>86</v>
      </c>
      <c r="C49" s="15" t="s">
        <v>92</v>
      </c>
      <c r="D49" s="16" t="s">
        <v>83</v>
      </c>
      <c r="E49" s="30" t="s">
        <v>62</v>
      </c>
      <c r="F49" s="16" t="s">
        <v>77</v>
      </c>
      <c r="G49" s="15" t="s">
        <v>3</v>
      </c>
      <c r="H49" s="15" t="s">
        <v>31</v>
      </c>
      <c r="I49" s="15" t="s">
        <v>149</v>
      </c>
      <c r="K49" s="116" t="s">
        <v>23</v>
      </c>
      <c r="L49" s="118">
        <f>A57</f>
        <v>9</v>
      </c>
      <c r="M49" s="145" t="s">
        <v>164</v>
      </c>
      <c r="N49" s="146">
        <v>2</v>
      </c>
      <c r="O49" s="145" t="s">
        <v>165</v>
      </c>
      <c r="P49" s="123"/>
      <c r="R49" s="173" t="s">
        <v>158</v>
      </c>
      <c r="S49" s="146">
        <f>N39+N47+N52+N62</f>
        <v>20</v>
      </c>
    </row>
    <row r="50" spans="1:19" x14ac:dyDescent="0.25">
      <c r="A50" s="15">
        <v>2</v>
      </c>
      <c r="B50" s="15" t="s">
        <v>115</v>
      </c>
      <c r="C50" s="15" t="s">
        <v>92</v>
      </c>
      <c r="D50" s="16" t="s">
        <v>83</v>
      </c>
      <c r="E50" s="30" t="s">
        <v>62</v>
      </c>
      <c r="F50" s="16" t="s">
        <v>77</v>
      </c>
      <c r="G50" s="15" t="s">
        <v>3</v>
      </c>
      <c r="H50" s="15" t="s">
        <v>3</v>
      </c>
      <c r="I50" s="15" t="s">
        <v>149</v>
      </c>
      <c r="K50" s="116" t="s">
        <v>127</v>
      </c>
      <c r="L50" s="118">
        <f>COUNTIF(C49:C57,C49)</f>
        <v>7</v>
      </c>
      <c r="M50" s="145" t="s">
        <v>152</v>
      </c>
      <c r="N50" s="146">
        <v>7</v>
      </c>
      <c r="O50" s="145" t="s">
        <v>153</v>
      </c>
      <c r="P50" s="146">
        <v>5</v>
      </c>
      <c r="R50" s="145" t="s">
        <v>159</v>
      </c>
      <c r="S50" s="146">
        <f>L39+L47+L52+L62</f>
        <v>9</v>
      </c>
    </row>
    <row r="51" spans="1:19" x14ac:dyDescent="0.25">
      <c r="A51" s="15">
        <v>3</v>
      </c>
      <c r="B51" s="15" t="s">
        <v>116</v>
      </c>
      <c r="C51" s="15" t="s">
        <v>93</v>
      </c>
      <c r="D51" s="16" t="s">
        <v>83</v>
      </c>
      <c r="E51" s="30" t="s">
        <v>62</v>
      </c>
      <c r="F51" s="16" t="s">
        <v>77</v>
      </c>
      <c r="G51" s="15" t="s">
        <v>18</v>
      </c>
      <c r="H51" s="15" t="s">
        <v>31</v>
      </c>
      <c r="I51" s="15" t="s">
        <v>149</v>
      </c>
      <c r="K51" s="116" t="s">
        <v>128</v>
      </c>
      <c r="L51" s="118">
        <f>COUNTIF(C49:C57,C51)</f>
        <v>2</v>
      </c>
      <c r="M51" s="145" t="s">
        <v>154</v>
      </c>
      <c r="N51" s="146">
        <v>1</v>
      </c>
      <c r="O51" s="145" t="s">
        <v>162</v>
      </c>
      <c r="P51" s="146">
        <v>0</v>
      </c>
    </row>
    <row r="52" spans="1:19" x14ac:dyDescent="0.25">
      <c r="A52" s="19">
        <v>4</v>
      </c>
      <c r="B52" s="19" t="s">
        <v>117</v>
      </c>
      <c r="C52" s="19" t="s">
        <v>92</v>
      </c>
      <c r="D52" s="20" t="s">
        <v>83</v>
      </c>
      <c r="E52" s="21" t="s">
        <v>62</v>
      </c>
      <c r="F52" s="20" t="s">
        <v>77</v>
      </c>
      <c r="G52" s="19" t="s">
        <v>3</v>
      </c>
      <c r="H52" s="19" t="s">
        <v>3</v>
      </c>
      <c r="I52" s="19" t="s">
        <v>19</v>
      </c>
      <c r="K52" s="116" t="s">
        <v>155</v>
      </c>
      <c r="L52" s="118">
        <f>COUNTIF(H49:H57,H50)</f>
        <v>5</v>
      </c>
      <c r="M52" s="116" t="s">
        <v>156</v>
      </c>
      <c r="N52" s="118">
        <f>COUNTIF(G49:G57,G49)</f>
        <v>8</v>
      </c>
      <c r="O52" s="120"/>
      <c r="P52" s="123"/>
    </row>
    <row r="53" spans="1:19" x14ac:dyDescent="0.25">
      <c r="A53" s="15">
        <v>5</v>
      </c>
      <c r="B53" s="15" t="s">
        <v>118</v>
      </c>
      <c r="C53" s="15" t="s">
        <v>92</v>
      </c>
      <c r="D53" s="16" t="s">
        <v>83</v>
      </c>
      <c r="E53" s="30" t="s">
        <v>62</v>
      </c>
      <c r="F53" s="16" t="s">
        <v>77</v>
      </c>
      <c r="G53" s="15" t="s">
        <v>3</v>
      </c>
      <c r="H53" s="15" t="s">
        <v>31</v>
      </c>
      <c r="I53" s="15" t="s">
        <v>149</v>
      </c>
      <c r="K53" s="120"/>
      <c r="L53" s="123"/>
      <c r="M53" s="120"/>
      <c r="N53" s="123"/>
      <c r="O53" s="120"/>
      <c r="P53" s="123"/>
    </row>
    <row r="54" spans="1:19" x14ac:dyDescent="0.25">
      <c r="A54" s="15">
        <v>6</v>
      </c>
      <c r="B54" s="15" t="s">
        <v>119</v>
      </c>
      <c r="C54" s="15" t="s">
        <v>93</v>
      </c>
      <c r="D54" s="16" t="s">
        <v>83</v>
      </c>
      <c r="E54" s="30" t="s">
        <v>62</v>
      </c>
      <c r="F54" s="16" t="s">
        <v>77</v>
      </c>
      <c r="G54" s="15" t="s">
        <v>3</v>
      </c>
      <c r="H54" s="15" t="s">
        <v>31</v>
      </c>
      <c r="I54" s="15" t="s">
        <v>149</v>
      </c>
      <c r="K54" s="120"/>
      <c r="L54" s="123"/>
      <c r="M54" s="120"/>
      <c r="N54" s="123"/>
      <c r="O54" s="120"/>
      <c r="P54" s="123"/>
    </row>
    <row r="55" spans="1:19" x14ac:dyDescent="0.25">
      <c r="A55" s="15">
        <v>7</v>
      </c>
      <c r="B55" s="15" t="s">
        <v>120</v>
      </c>
      <c r="C55" s="15" t="s">
        <v>92</v>
      </c>
      <c r="D55" s="16" t="s">
        <v>83</v>
      </c>
      <c r="E55" s="30" t="s">
        <v>62</v>
      </c>
      <c r="F55" s="16" t="s">
        <v>77</v>
      </c>
      <c r="G55" s="15" t="s">
        <v>3</v>
      </c>
      <c r="H55" s="15" t="s">
        <v>3</v>
      </c>
      <c r="I55" s="15" t="s">
        <v>149</v>
      </c>
      <c r="K55" s="120"/>
      <c r="L55" s="123"/>
      <c r="M55" s="116"/>
      <c r="N55" s="118"/>
      <c r="O55" s="120"/>
      <c r="P55" s="123"/>
    </row>
    <row r="56" spans="1:19" x14ac:dyDescent="0.25">
      <c r="A56" s="15">
        <v>8</v>
      </c>
      <c r="B56" s="15" t="s">
        <v>121</v>
      </c>
      <c r="C56" s="15" t="s">
        <v>92</v>
      </c>
      <c r="D56" s="16" t="s">
        <v>83</v>
      </c>
      <c r="E56" s="30" t="s">
        <v>62</v>
      </c>
      <c r="F56" s="16" t="s">
        <v>77</v>
      </c>
      <c r="G56" s="15" t="s">
        <v>3</v>
      </c>
      <c r="H56" s="15" t="s">
        <v>3</v>
      </c>
      <c r="I56" s="15" t="s">
        <v>149</v>
      </c>
      <c r="K56" s="120"/>
      <c r="L56" s="123"/>
      <c r="M56" s="120"/>
      <c r="N56" s="123"/>
      <c r="O56" s="120"/>
      <c r="P56" s="123"/>
    </row>
    <row r="57" spans="1:19" x14ac:dyDescent="0.25">
      <c r="A57" s="15">
        <v>9</v>
      </c>
      <c r="B57" s="15" t="s">
        <v>122</v>
      </c>
      <c r="C57" s="15" t="s">
        <v>92</v>
      </c>
      <c r="D57" s="16" t="s">
        <v>83</v>
      </c>
      <c r="E57" s="30" t="s">
        <v>62</v>
      </c>
      <c r="F57" s="16" t="s">
        <v>77</v>
      </c>
      <c r="G57" s="15" t="s">
        <v>3</v>
      </c>
      <c r="H57" s="15" t="s">
        <v>3</v>
      </c>
      <c r="I57" s="15" t="s">
        <v>149</v>
      </c>
      <c r="K57" s="120"/>
      <c r="L57" s="123"/>
      <c r="M57" s="120"/>
      <c r="N57" s="123"/>
      <c r="O57" s="145"/>
      <c r="P57" s="123"/>
    </row>
    <row r="58" spans="1:19" s="103" customFormat="1" ht="15" customHeight="1" x14ac:dyDescent="0.25">
      <c r="A58" s="111"/>
      <c r="B58" s="111"/>
      <c r="C58" s="111"/>
      <c r="D58" s="109"/>
      <c r="E58" s="112"/>
      <c r="F58" s="109"/>
      <c r="G58" s="111"/>
      <c r="H58" s="111"/>
      <c r="I58" s="111"/>
      <c r="J58" s="110"/>
      <c r="K58" s="110"/>
      <c r="L58" s="110"/>
      <c r="M58" s="110"/>
      <c r="N58" s="110"/>
      <c r="O58" s="110"/>
      <c r="P58" s="110"/>
    </row>
    <row r="59" spans="1:19" s="103" customFormat="1" ht="15" customHeight="1" x14ac:dyDescent="0.25">
      <c r="A59" s="22"/>
      <c r="B59" s="22"/>
      <c r="C59" s="22"/>
      <c r="D59" s="23"/>
      <c r="E59" s="24"/>
      <c r="F59" s="23"/>
      <c r="G59" s="22"/>
      <c r="H59" s="22"/>
      <c r="I59" s="22"/>
      <c r="J59"/>
      <c r="K59" s="297" t="s">
        <v>23</v>
      </c>
      <c r="L59" s="118">
        <f>A62</f>
        <v>3</v>
      </c>
      <c r="M59" s="298" t="s">
        <v>164</v>
      </c>
      <c r="N59" s="146">
        <v>1</v>
      </c>
      <c r="O59" s="298" t="s">
        <v>165</v>
      </c>
      <c r="P59" s="123"/>
      <c r="R59" s="281"/>
      <c r="S59" s="281"/>
    </row>
    <row r="60" spans="1:19" s="103" customFormat="1" ht="15" customHeight="1" x14ac:dyDescent="0.25">
      <c r="A60" s="26">
        <v>1</v>
      </c>
      <c r="B60" s="26" t="s">
        <v>206</v>
      </c>
      <c r="C60" s="26" t="s">
        <v>92</v>
      </c>
      <c r="D60" s="27" t="str">
        <f>CAEC!B5</f>
        <v>FARMACOLOGÍA EXPERIMENTAL</v>
      </c>
      <c r="E60" s="28" t="s">
        <v>64</v>
      </c>
      <c r="F60" s="27" t="s">
        <v>179</v>
      </c>
      <c r="G60" s="26" t="s">
        <v>3</v>
      </c>
      <c r="H60" s="26" t="s">
        <v>3</v>
      </c>
      <c r="I60" s="26" t="s">
        <v>19</v>
      </c>
      <c r="J60"/>
      <c r="K60" s="297" t="s">
        <v>127</v>
      </c>
      <c r="L60" s="118">
        <f>COUNTIF(C59:C62,C60)</f>
        <v>3</v>
      </c>
      <c r="M60" s="298" t="s">
        <v>152</v>
      </c>
      <c r="N60" s="146">
        <v>3</v>
      </c>
      <c r="O60" s="298" t="s">
        <v>153</v>
      </c>
      <c r="P60" s="146">
        <v>3</v>
      </c>
      <c r="R60" s="281"/>
      <c r="S60" s="281"/>
    </row>
    <row r="61" spans="1:19" s="103" customFormat="1" ht="15" customHeight="1" x14ac:dyDescent="0.25">
      <c r="A61" s="22">
        <v>2</v>
      </c>
      <c r="B61" s="22" t="s">
        <v>208</v>
      </c>
      <c r="C61" s="22" t="s">
        <v>92</v>
      </c>
      <c r="D61" s="23" t="str">
        <f>CAEC!B5</f>
        <v>FARMACOLOGÍA EXPERIMENTAL</v>
      </c>
      <c r="E61" s="24" t="s">
        <v>64</v>
      </c>
      <c r="F61" s="23" t="s">
        <v>179</v>
      </c>
      <c r="G61" s="22" t="s">
        <v>3</v>
      </c>
      <c r="H61" s="22" t="s">
        <v>3</v>
      </c>
      <c r="I61" s="22" t="s">
        <v>149</v>
      </c>
      <c r="J61"/>
      <c r="K61" s="297" t="s">
        <v>128</v>
      </c>
      <c r="L61" s="118">
        <f>COUNTIF(C59:C62,MAESTRÍA)</f>
        <v>0</v>
      </c>
      <c r="M61" s="298" t="s">
        <v>161</v>
      </c>
      <c r="N61" s="146">
        <v>0</v>
      </c>
      <c r="O61" s="298" t="s">
        <v>162</v>
      </c>
      <c r="P61" s="146">
        <v>0</v>
      </c>
      <c r="R61" s="281"/>
      <c r="S61" s="281"/>
    </row>
    <row r="62" spans="1:19" s="103" customFormat="1" ht="15" customHeight="1" x14ac:dyDescent="0.25">
      <c r="A62" s="22">
        <v>3</v>
      </c>
      <c r="B62" s="22" t="s">
        <v>209</v>
      </c>
      <c r="C62" s="22" t="s">
        <v>92</v>
      </c>
      <c r="D62" s="23" t="str">
        <f>CAEC!B5</f>
        <v>FARMACOLOGÍA EXPERIMENTAL</v>
      </c>
      <c r="E62" s="24" t="s">
        <v>64</v>
      </c>
      <c r="F62" s="23" t="s">
        <v>179</v>
      </c>
      <c r="G62" s="22" t="s">
        <v>3</v>
      </c>
      <c r="H62" s="22" t="s">
        <v>3</v>
      </c>
      <c r="I62" s="22" t="s">
        <v>149</v>
      </c>
      <c r="J62"/>
      <c r="K62" s="297" t="s">
        <v>155</v>
      </c>
      <c r="L62" s="118">
        <f>COUNTIF(H59:H62,H60)</f>
        <v>3</v>
      </c>
      <c r="M62" s="297" t="s">
        <v>156</v>
      </c>
      <c r="N62" s="118">
        <f>COUNTIF(G59:G62,G60)</f>
        <v>3</v>
      </c>
      <c r="O62" s="123"/>
      <c r="P62" s="123"/>
      <c r="R62" s="281"/>
      <c r="S62" s="281"/>
    </row>
    <row r="63" spans="1:19" s="103" customFormat="1" ht="15" customHeight="1" x14ac:dyDescent="0.25">
      <c r="A63" s="111"/>
      <c r="B63" s="111"/>
      <c r="C63" s="111"/>
      <c r="D63" s="109"/>
      <c r="E63" s="112"/>
      <c r="F63" s="109"/>
      <c r="G63" s="111"/>
      <c r="H63" s="111"/>
      <c r="I63" s="111"/>
      <c r="J63" s="110"/>
      <c r="K63" s="110"/>
      <c r="L63" s="110"/>
      <c r="M63" s="110"/>
      <c r="N63" s="110"/>
      <c r="O63" s="110"/>
      <c r="P63" s="110"/>
      <c r="R63" s="322" t="s">
        <v>178</v>
      </c>
      <c r="S63" s="322"/>
    </row>
    <row r="64" spans="1:19" s="103" customFormat="1" ht="9.75" customHeight="1" x14ac:dyDescent="0.25">
      <c r="A64" s="111"/>
      <c r="B64" s="111"/>
      <c r="C64" s="111"/>
      <c r="D64" s="109"/>
      <c r="E64" s="112"/>
      <c r="F64" s="109"/>
      <c r="G64" s="111"/>
      <c r="H64" s="111"/>
      <c r="I64" s="111"/>
      <c r="K64" s="110"/>
      <c r="L64" s="110"/>
      <c r="M64" s="110"/>
      <c r="N64" s="110"/>
      <c r="O64" s="110"/>
      <c r="P64" s="110"/>
    </row>
    <row r="65" spans="1:19" s="103" customFormat="1" ht="15" customHeight="1" x14ac:dyDescent="0.25">
      <c r="A65" s="60"/>
      <c r="B65" s="60"/>
      <c r="C65" s="60"/>
      <c r="D65" s="63"/>
      <c r="E65" s="172"/>
      <c r="F65" s="63"/>
      <c r="G65" s="60"/>
      <c r="H65" s="60"/>
      <c r="I65" s="60"/>
      <c r="K65" s="119" t="s">
        <v>23</v>
      </c>
      <c r="L65" s="124">
        <f>A68</f>
        <v>3</v>
      </c>
      <c r="M65" s="144" t="s">
        <v>164</v>
      </c>
      <c r="N65" s="147">
        <v>2</v>
      </c>
      <c r="O65" s="144" t="s">
        <v>165</v>
      </c>
      <c r="P65" s="64"/>
      <c r="R65" s="175" t="s">
        <v>173</v>
      </c>
      <c r="S65" s="147">
        <f>L65</f>
        <v>3</v>
      </c>
    </row>
    <row r="66" spans="1:19" x14ac:dyDescent="0.25">
      <c r="A66" s="57">
        <v>1</v>
      </c>
      <c r="B66" s="57" t="s">
        <v>98</v>
      </c>
      <c r="C66" s="57" t="s">
        <v>92</v>
      </c>
      <c r="D66" s="58" t="str">
        <f>CAEF!B2</f>
        <v>EPIDEMIOLOGÍA NUTRICIONAL Y MOLECULAR</v>
      </c>
      <c r="E66" s="59" t="s">
        <v>62</v>
      </c>
      <c r="F66" s="58" t="s">
        <v>99</v>
      </c>
      <c r="G66" s="57" t="s">
        <v>3</v>
      </c>
      <c r="H66" s="57" t="s">
        <v>3</v>
      </c>
      <c r="I66" s="57" t="s">
        <v>19</v>
      </c>
      <c r="K66" s="119" t="s">
        <v>127</v>
      </c>
      <c r="L66" s="124">
        <f>COUNTIF(C66:C68,C66)</f>
        <v>2</v>
      </c>
      <c r="M66" s="144" t="s">
        <v>152</v>
      </c>
      <c r="N66" s="147">
        <v>2</v>
      </c>
      <c r="O66" s="144" t="s">
        <v>153</v>
      </c>
      <c r="P66" s="147">
        <v>2</v>
      </c>
      <c r="R66" s="175" t="s">
        <v>171</v>
      </c>
      <c r="S66" s="147">
        <f>L66</f>
        <v>2</v>
      </c>
    </row>
    <row r="67" spans="1:19" x14ac:dyDescent="0.25">
      <c r="A67" s="60">
        <v>2</v>
      </c>
      <c r="B67" s="60" t="s">
        <v>103</v>
      </c>
      <c r="C67" s="60" t="s">
        <v>92</v>
      </c>
      <c r="D67" s="61" t="str">
        <f>CAEF!B2</f>
        <v>EPIDEMIOLOGÍA NUTRICIONAL Y MOLECULAR</v>
      </c>
      <c r="E67" s="62" t="s">
        <v>62</v>
      </c>
      <c r="F67" s="63" t="s">
        <v>99</v>
      </c>
      <c r="G67" s="60" t="s">
        <v>3</v>
      </c>
      <c r="H67" s="60" t="s">
        <v>3</v>
      </c>
      <c r="I67" s="60" t="s">
        <v>149</v>
      </c>
      <c r="K67" s="119" t="s">
        <v>128</v>
      </c>
      <c r="L67" s="124">
        <f>COUNTIF(C66:C68,C68)</f>
        <v>1</v>
      </c>
      <c r="M67" s="144" t="s">
        <v>161</v>
      </c>
      <c r="N67" s="147">
        <v>1</v>
      </c>
      <c r="O67" s="144" t="s">
        <v>162</v>
      </c>
      <c r="P67" s="147">
        <v>0</v>
      </c>
      <c r="R67" s="176" t="s">
        <v>166</v>
      </c>
      <c r="S67" s="147">
        <f>N66</f>
        <v>2</v>
      </c>
    </row>
    <row r="68" spans="1:19" x14ac:dyDescent="0.25">
      <c r="A68" s="60">
        <v>3</v>
      </c>
      <c r="B68" s="60" t="s">
        <v>104</v>
      </c>
      <c r="C68" s="60" t="s">
        <v>93</v>
      </c>
      <c r="D68" s="61" t="str">
        <f>CAEF!B2</f>
        <v>EPIDEMIOLOGÍA NUTRICIONAL Y MOLECULAR</v>
      </c>
      <c r="E68" s="62" t="s">
        <v>62</v>
      </c>
      <c r="F68" s="63" t="s">
        <v>99</v>
      </c>
      <c r="G68" s="60" t="s">
        <v>3</v>
      </c>
      <c r="H68" s="60" t="s">
        <v>31</v>
      </c>
      <c r="I68" s="60" t="s">
        <v>149</v>
      </c>
      <c r="K68" s="119" t="s">
        <v>155</v>
      </c>
      <c r="L68" s="124">
        <f>COUNTIF(H66:H67,H66)</f>
        <v>2</v>
      </c>
      <c r="M68" s="119" t="s">
        <v>156</v>
      </c>
      <c r="N68" s="124">
        <f>COUNTIF(G66:G68,G66)</f>
        <v>3</v>
      </c>
      <c r="O68" s="122"/>
      <c r="P68" s="64"/>
      <c r="R68" s="176" t="s">
        <v>167</v>
      </c>
      <c r="S68" s="147">
        <f>P66</f>
        <v>2</v>
      </c>
    </row>
    <row r="69" spans="1:19" s="110" customFormat="1" ht="9" customHeight="1" x14ac:dyDescent="0.25">
      <c r="A69" s="111"/>
      <c r="B69" s="111"/>
      <c r="C69" s="111"/>
      <c r="D69" s="114"/>
      <c r="E69" s="148"/>
      <c r="F69" s="109"/>
      <c r="G69" s="111"/>
      <c r="H69" s="111"/>
      <c r="I69" s="111"/>
    </row>
    <row r="70" spans="1:19" x14ac:dyDescent="0.25">
      <c r="A70" s="111"/>
      <c r="B70" s="111"/>
      <c r="C70" s="111"/>
      <c r="D70" s="114"/>
      <c r="E70" s="148"/>
      <c r="F70" s="109"/>
      <c r="G70" s="111"/>
      <c r="H70" s="111"/>
      <c r="I70" s="111"/>
      <c r="J70" s="110"/>
      <c r="K70" s="110"/>
      <c r="L70" s="110"/>
      <c r="M70" s="110"/>
      <c r="N70" s="110"/>
      <c r="O70" s="110"/>
      <c r="P70" s="110"/>
      <c r="R70" s="175" t="s">
        <v>172</v>
      </c>
      <c r="S70" s="147">
        <f>L67</f>
        <v>1</v>
      </c>
    </row>
    <row r="71" spans="1:19" x14ac:dyDescent="0.25">
      <c r="A71" s="111"/>
      <c r="B71" s="111"/>
      <c r="C71" s="111"/>
      <c r="D71" s="114"/>
      <c r="E71" s="148"/>
      <c r="F71" s="109"/>
      <c r="G71" s="111"/>
      <c r="H71" s="111"/>
      <c r="I71" s="111"/>
      <c r="J71" s="110"/>
      <c r="K71" s="110"/>
      <c r="L71" s="110"/>
      <c r="M71" s="110"/>
      <c r="N71" s="110"/>
      <c r="O71" s="110"/>
      <c r="P71" s="110"/>
      <c r="R71" s="176" t="s">
        <v>168</v>
      </c>
      <c r="S71" s="147">
        <f>N67</f>
        <v>1</v>
      </c>
    </row>
    <row r="72" spans="1:19" x14ac:dyDescent="0.25">
      <c r="A72" s="111"/>
      <c r="B72" s="111"/>
      <c r="C72" s="111"/>
      <c r="D72" s="114"/>
      <c r="E72" s="148"/>
      <c r="F72" s="109"/>
      <c r="G72" s="111"/>
      <c r="H72" s="111"/>
      <c r="I72" s="111"/>
      <c r="J72" s="110"/>
      <c r="K72" s="110"/>
      <c r="L72" s="110"/>
      <c r="M72" s="110"/>
      <c r="N72" s="110"/>
      <c r="O72" s="110"/>
      <c r="P72" s="110"/>
      <c r="R72" s="176" t="s">
        <v>169</v>
      </c>
      <c r="S72" s="147">
        <f>P67</f>
        <v>0</v>
      </c>
    </row>
    <row r="73" spans="1:19" x14ac:dyDescent="0.25">
      <c r="A73" s="111"/>
      <c r="B73" s="111"/>
      <c r="C73" s="111"/>
      <c r="D73" s="114"/>
      <c r="E73" s="148"/>
      <c r="F73" s="109"/>
      <c r="G73" s="111"/>
      <c r="H73" s="111"/>
      <c r="I73" s="111"/>
      <c r="J73" s="110"/>
      <c r="K73" s="110"/>
      <c r="L73" s="110"/>
      <c r="M73" s="110"/>
      <c r="N73" s="110"/>
      <c r="O73" s="110"/>
      <c r="P73" s="110"/>
      <c r="R73" s="175" t="s">
        <v>170</v>
      </c>
      <c r="S73" s="147">
        <f>P65</f>
        <v>0</v>
      </c>
    </row>
    <row r="74" spans="1:19" x14ac:dyDescent="0.25">
      <c r="A74" s="111"/>
      <c r="B74" s="111"/>
      <c r="C74" s="111"/>
      <c r="D74" s="114"/>
      <c r="E74" s="148"/>
      <c r="F74" s="109"/>
      <c r="G74" s="111"/>
      <c r="H74" s="111"/>
      <c r="I74" s="111"/>
      <c r="J74" s="110"/>
      <c r="K74" s="110"/>
      <c r="L74" s="110"/>
      <c r="M74" s="110"/>
      <c r="N74" s="110"/>
      <c r="O74" s="110"/>
      <c r="P74" s="110"/>
      <c r="R74" s="175" t="s">
        <v>147</v>
      </c>
      <c r="S74" s="147">
        <f>N65</f>
        <v>2</v>
      </c>
    </row>
    <row r="75" spans="1:19" x14ac:dyDescent="0.25">
      <c r="A75" s="111"/>
      <c r="B75" s="111"/>
      <c r="C75" s="111"/>
      <c r="D75" s="114"/>
      <c r="E75" s="148"/>
      <c r="F75" s="109"/>
      <c r="G75" s="111"/>
      <c r="H75" s="111"/>
      <c r="I75" s="111"/>
      <c r="J75" s="110"/>
      <c r="K75" s="110"/>
      <c r="L75" s="110"/>
      <c r="M75" s="110"/>
      <c r="N75" s="110"/>
      <c r="O75" s="110"/>
      <c r="P75" s="110"/>
      <c r="R75" s="175" t="s">
        <v>158</v>
      </c>
      <c r="S75" s="147">
        <f>P66+P67</f>
        <v>2</v>
      </c>
    </row>
    <row r="76" spans="1:19" x14ac:dyDescent="0.25">
      <c r="A76" s="111"/>
      <c r="B76" s="111"/>
      <c r="R76" s="144" t="s">
        <v>159</v>
      </c>
      <c r="S76" s="147">
        <f>N67+N66</f>
        <v>3</v>
      </c>
    </row>
    <row r="77" spans="1:19" x14ac:dyDescent="0.25">
      <c r="A77" s="111"/>
      <c r="B77" s="111"/>
    </row>
    <row r="78" spans="1:19" x14ac:dyDescent="0.25">
      <c r="A78" s="66">
        <v>1</v>
      </c>
      <c r="B78" s="66" t="s">
        <v>181</v>
      </c>
      <c r="C78" s="66" t="s">
        <v>93</v>
      </c>
      <c r="D78" s="67" t="str">
        <f>GI!B2</f>
        <v>GI - BIOMATERIALES EN ODONTOLOGÍA</v>
      </c>
      <c r="E78" s="68" t="s">
        <v>34</v>
      </c>
      <c r="F78" s="67" t="s">
        <v>179</v>
      </c>
      <c r="G78" s="66" t="s">
        <v>3</v>
      </c>
      <c r="H78" s="66" t="s">
        <v>31</v>
      </c>
      <c r="I78" s="179" t="s">
        <v>149</v>
      </c>
      <c r="J78" s="178"/>
      <c r="K78" s="171" t="s">
        <v>23</v>
      </c>
      <c r="L78" s="117">
        <f>A81</f>
        <v>4</v>
      </c>
      <c r="M78" s="143" t="s">
        <v>164</v>
      </c>
      <c r="N78" s="181">
        <f>GI!J2</f>
        <v>2</v>
      </c>
      <c r="O78" s="143" t="s">
        <v>165</v>
      </c>
      <c r="P78" s="98"/>
      <c r="R78" s="317" t="s">
        <v>179</v>
      </c>
      <c r="S78" s="317"/>
    </row>
    <row r="79" spans="1:19" x14ac:dyDescent="0.25">
      <c r="A79" s="66">
        <v>2</v>
      </c>
      <c r="B79" s="66" t="s">
        <v>182</v>
      </c>
      <c r="C79" s="66" t="s">
        <v>93</v>
      </c>
      <c r="D79" s="67" t="str">
        <f>GI!B2</f>
        <v>GI - BIOMATERIALES EN ODONTOLOGÍA</v>
      </c>
      <c r="E79" s="68" t="s">
        <v>34</v>
      </c>
      <c r="F79" s="67" t="s">
        <v>179</v>
      </c>
      <c r="G79" s="66" t="s">
        <v>31</v>
      </c>
      <c r="H79" s="66" t="s">
        <v>31</v>
      </c>
      <c r="I79" s="179" t="s">
        <v>149</v>
      </c>
      <c r="J79" s="178"/>
      <c r="K79" s="171" t="s">
        <v>127</v>
      </c>
      <c r="L79" s="117">
        <f>COUNTIF(C78:C81,C78)</f>
        <v>2</v>
      </c>
      <c r="M79" s="143" t="s">
        <v>152</v>
      </c>
      <c r="N79" s="181">
        <v>2</v>
      </c>
      <c r="O79" s="143" t="s">
        <v>153</v>
      </c>
      <c r="P79" s="181">
        <v>0</v>
      </c>
    </row>
    <row r="80" spans="1:19" x14ac:dyDescent="0.25">
      <c r="A80" s="69">
        <v>3</v>
      </c>
      <c r="B80" s="69" t="s">
        <v>183</v>
      </c>
      <c r="C80" s="69" t="s">
        <v>92</v>
      </c>
      <c r="D80" s="67" t="str">
        <f>GI!B2</f>
        <v>GI - BIOMATERIALES EN ODONTOLOGÍA</v>
      </c>
      <c r="E80" s="71" t="s">
        <v>34</v>
      </c>
      <c r="F80" s="70" t="s">
        <v>179</v>
      </c>
      <c r="G80" s="69" t="s">
        <v>3</v>
      </c>
      <c r="H80" s="69" t="s">
        <v>31</v>
      </c>
      <c r="I80" s="180" t="s">
        <v>19</v>
      </c>
      <c r="J80" s="178"/>
      <c r="K80" s="171" t="s">
        <v>128</v>
      </c>
      <c r="L80" s="117">
        <f>COUNTIF(C78:C81,C78)</f>
        <v>2</v>
      </c>
      <c r="M80" s="143" t="s">
        <v>161</v>
      </c>
      <c r="N80" s="181">
        <v>1</v>
      </c>
      <c r="O80" s="143" t="s">
        <v>162</v>
      </c>
      <c r="P80" s="181">
        <v>0</v>
      </c>
      <c r="R80" s="206" t="s">
        <v>173</v>
      </c>
      <c r="S80" s="181">
        <f>L78+L83+L88+L94+L101+L106+L113</f>
        <v>32</v>
      </c>
    </row>
    <row r="81" spans="1:19" ht="15.75" customHeight="1" x14ac:dyDescent="0.25">
      <c r="A81" s="66">
        <v>4</v>
      </c>
      <c r="B81" s="66" t="s">
        <v>184</v>
      </c>
      <c r="C81" s="66" t="s">
        <v>92</v>
      </c>
      <c r="D81" s="67" t="str">
        <f>GI!B2</f>
        <v>GI - BIOMATERIALES EN ODONTOLOGÍA</v>
      </c>
      <c r="E81" s="68" t="s">
        <v>34</v>
      </c>
      <c r="F81" s="67" t="s">
        <v>179</v>
      </c>
      <c r="G81" s="66" t="s">
        <v>3</v>
      </c>
      <c r="H81" s="66" t="s">
        <v>31</v>
      </c>
      <c r="I81" s="179" t="s">
        <v>149</v>
      </c>
      <c r="J81" s="178"/>
      <c r="K81" s="171" t="s">
        <v>155</v>
      </c>
      <c r="L81" s="117">
        <f>COUNTIF(H78:H707,Si)</f>
        <v>0</v>
      </c>
      <c r="M81" s="171" t="s">
        <v>156</v>
      </c>
      <c r="N81" s="117">
        <f>COUNTIF(G78:G81,G78)</f>
        <v>3</v>
      </c>
      <c r="O81" s="125"/>
      <c r="P81" s="98"/>
      <c r="R81" s="206" t="s">
        <v>171</v>
      </c>
      <c r="S81" s="181">
        <f>L79+L84+L89+L95+L102+L107+L114</f>
        <v>16</v>
      </c>
    </row>
    <row r="82" spans="1:19" x14ac:dyDescent="0.25">
      <c r="E82" s="196"/>
      <c r="R82" s="207" t="s">
        <v>166</v>
      </c>
      <c r="S82" s="181">
        <f>N79+N84+N89+N95+N102+N107+N114</f>
        <v>13</v>
      </c>
    </row>
    <row r="83" spans="1:19" x14ac:dyDescent="0.25">
      <c r="A83" s="90">
        <v>1</v>
      </c>
      <c r="B83" s="90" t="s">
        <v>188</v>
      </c>
      <c r="C83" s="90" t="s">
        <v>93</v>
      </c>
      <c r="D83" s="91" t="str">
        <f>GI!B3</f>
        <v>GI - DIAGNÓSTICO E INTERVENCIÓN EN GRUPOS VULNERABLES A VIOLENCIA</v>
      </c>
      <c r="E83" s="92" t="s">
        <v>43</v>
      </c>
      <c r="F83" s="91" t="s">
        <v>179</v>
      </c>
      <c r="G83" s="90" t="s">
        <v>3</v>
      </c>
      <c r="H83" s="90" t="s">
        <v>31</v>
      </c>
      <c r="I83" s="90" t="s">
        <v>149</v>
      </c>
      <c r="K83" s="171" t="s">
        <v>23</v>
      </c>
      <c r="L83" s="117">
        <f>A86</f>
        <v>4</v>
      </c>
      <c r="M83" s="143" t="s">
        <v>164</v>
      </c>
      <c r="N83" s="181">
        <f>GI!J3</f>
        <v>2</v>
      </c>
      <c r="O83" s="143" t="s">
        <v>165</v>
      </c>
      <c r="P83" s="98"/>
      <c r="R83" s="207" t="s">
        <v>167</v>
      </c>
      <c r="S83" s="181">
        <f>P79+P84+P89+P95+P102+P107+P114</f>
        <v>3</v>
      </c>
    </row>
    <row r="84" spans="1:19" x14ac:dyDescent="0.25">
      <c r="A84" s="90">
        <v>2</v>
      </c>
      <c r="B84" s="90" t="s">
        <v>301</v>
      </c>
      <c r="C84" s="90" t="s">
        <v>92</v>
      </c>
      <c r="D84" s="91" t="str">
        <f>GI!B3</f>
        <v>GI - DIAGNÓSTICO E INTERVENCIÓN EN GRUPOS VULNERABLES A VIOLENCIA</v>
      </c>
      <c r="E84" s="92" t="s">
        <v>303</v>
      </c>
      <c r="F84" s="91" t="s">
        <v>179</v>
      </c>
      <c r="G84" s="90" t="s">
        <v>3</v>
      </c>
      <c r="H84" s="90" t="s">
        <v>31</v>
      </c>
      <c r="I84" s="90" t="s">
        <v>149</v>
      </c>
      <c r="K84" s="171" t="s">
        <v>127</v>
      </c>
      <c r="L84" s="117">
        <f>COUNTIF(C83:C86,C84)</f>
        <v>3</v>
      </c>
      <c r="M84" s="143" t="s">
        <v>152</v>
      </c>
      <c r="N84" s="181">
        <v>3</v>
      </c>
      <c r="O84" s="143" t="s">
        <v>153</v>
      </c>
      <c r="P84" s="181">
        <v>0</v>
      </c>
    </row>
    <row r="85" spans="1:19" x14ac:dyDescent="0.25">
      <c r="A85" s="90">
        <v>3</v>
      </c>
      <c r="B85" s="90" t="s">
        <v>189</v>
      </c>
      <c r="C85" s="90" t="s">
        <v>92</v>
      </c>
      <c r="D85" s="91" t="str">
        <f>GI!B3</f>
        <v>GI - DIAGNÓSTICO E INTERVENCIÓN EN GRUPOS VULNERABLES A VIOLENCIA</v>
      </c>
      <c r="E85" s="92" t="s">
        <v>43</v>
      </c>
      <c r="F85" s="91" t="s">
        <v>179</v>
      </c>
      <c r="G85" s="90" t="s">
        <v>3</v>
      </c>
      <c r="H85" s="90" t="s">
        <v>31</v>
      </c>
      <c r="I85" s="90" t="s">
        <v>149</v>
      </c>
      <c r="K85" s="171" t="s">
        <v>128</v>
      </c>
      <c r="L85" s="117">
        <f>COUNTIF(C83:C86,C83)</f>
        <v>1</v>
      </c>
      <c r="M85" s="143" t="s">
        <v>161</v>
      </c>
      <c r="N85" s="181">
        <v>1</v>
      </c>
      <c r="O85" s="143" t="s">
        <v>162</v>
      </c>
      <c r="P85" s="181">
        <v>0</v>
      </c>
    </row>
    <row r="86" spans="1:19" ht="15" customHeight="1" x14ac:dyDescent="0.25">
      <c r="A86" s="93">
        <v>4</v>
      </c>
      <c r="B86" s="93" t="s">
        <v>190</v>
      </c>
      <c r="C86" s="93" t="s">
        <v>92</v>
      </c>
      <c r="D86" s="94" t="str">
        <f>GI!B3</f>
        <v>GI - DIAGNÓSTICO E INTERVENCIÓN EN GRUPOS VULNERABLES A VIOLENCIA</v>
      </c>
      <c r="E86" s="95" t="s">
        <v>43</v>
      </c>
      <c r="F86" s="94" t="s">
        <v>179</v>
      </c>
      <c r="G86" s="93" t="s">
        <v>3</v>
      </c>
      <c r="H86" s="93" t="s">
        <v>31</v>
      </c>
      <c r="I86" s="93" t="s">
        <v>19</v>
      </c>
      <c r="K86" s="171" t="s">
        <v>155</v>
      </c>
      <c r="L86" s="117">
        <f>COUNTIF(H83:H86,Si)</f>
        <v>0</v>
      </c>
      <c r="M86" s="171" t="s">
        <v>156</v>
      </c>
      <c r="N86" s="117">
        <f>COUNTIF(G83:G86,G83)</f>
        <v>4</v>
      </c>
      <c r="O86" s="125"/>
      <c r="P86" s="98"/>
      <c r="R86" s="206" t="s">
        <v>238</v>
      </c>
      <c r="S86" s="181">
        <f>L108</f>
        <v>3</v>
      </c>
    </row>
    <row r="87" spans="1:19" x14ac:dyDescent="0.25">
      <c r="E87" s="196"/>
      <c r="R87" s="207" t="s">
        <v>239</v>
      </c>
      <c r="S87" s="181">
        <f>N108</f>
        <v>2</v>
      </c>
    </row>
    <row r="88" spans="1:19" x14ac:dyDescent="0.25">
      <c r="A88" s="69">
        <v>1</v>
      </c>
      <c r="B88" s="69" t="s">
        <v>192</v>
      </c>
      <c r="C88" s="69" t="s">
        <v>92</v>
      </c>
      <c r="D88" s="70" t="str">
        <f>GI!B4</f>
        <v>GI - EMOCIONES BIOPSICOSOCIALES</v>
      </c>
      <c r="E88" s="71" t="s">
        <v>43</v>
      </c>
      <c r="F88" s="70" t="s">
        <v>179</v>
      </c>
      <c r="G88" s="69" t="s">
        <v>3</v>
      </c>
      <c r="H88" s="69" t="s">
        <v>31</v>
      </c>
      <c r="I88" s="69" t="s">
        <v>19</v>
      </c>
      <c r="J88" s="110"/>
      <c r="K88" s="171" t="s">
        <v>23</v>
      </c>
      <c r="L88" s="117">
        <f>A92</f>
        <v>5</v>
      </c>
      <c r="M88" s="143" t="s">
        <v>164</v>
      </c>
      <c r="N88" s="181">
        <f>E77</f>
        <v>0</v>
      </c>
      <c r="O88" s="143" t="s">
        <v>165</v>
      </c>
      <c r="P88" s="98"/>
      <c r="R88" s="207" t="s">
        <v>240</v>
      </c>
      <c r="S88" s="181">
        <f>P108</f>
        <v>0</v>
      </c>
    </row>
    <row r="89" spans="1:19" x14ac:dyDescent="0.25">
      <c r="A89" s="66">
        <v>2</v>
      </c>
      <c r="B89" s="66" t="s">
        <v>196</v>
      </c>
      <c r="C89" s="66" t="s">
        <v>92</v>
      </c>
      <c r="D89" s="67" t="str">
        <f>GI!B4</f>
        <v>GI - EMOCIONES BIOPSICOSOCIALES</v>
      </c>
      <c r="E89" s="68" t="s">
        <v>43</v>
      </c>
      <c r="F89" s="67" t="s">
        <v>179</v>
      </c>
      <c r="G89" s="66" t="s">
        <v>3</v>
      </c>
      <c r="H89" s="66" t="s">
        <v>31</v>
      </c>
      <c r="I89" s="66" t="s">
        <v>149</v>
      </c>
      <c r="J89" s="110"/>
      <c r="K89" s="171" t="s">
        <v>127</v>
      </c>
      <c r="L89" s="117">
        <f>COUNTIF(C88:C92,C88)</f>
        <v>5</v>
      </c>
      <c r="M89" s="143" t="s">
        <v>152</v>
      </c>
      <c r="N89" s="181">
        <v>4</v>
      </c>
      <c r="O89" s="143" t="s">
        <v>153</v>
      </c>
      <c r="P89" s="181">
        <v>1</v>
      </c>
      <c r="R89" s="206" t="s">
        <v>172</v>
      </c>
      <c r="S89" s="181">
        <f>L109+L80+L90+L96+L103+L115</f>
        <v>12</v>
      </c>
    </row>
    <row r="90" spans="1:19" x14ac:dyDescent="0.25">
      <c r="A90" s="66">
        <v>3</v>
      </c>
      <c r="B90" s="66" t="s">
        <v>197</v>
      </c>
      <c r="C90" s="66" t="s">
        <v>92</v>
      </c>
      <c r="D90" s="67" t="str">
        <f>GI!B4</f>
        <v>GI - EMOCIONES BIOPSICOSOCIALES</v>
      </c>
      <c r="E90" s="68" t="s">
        <v>296</v>
      </c>
      <c r="F90" s="67" t="s">
        <v>179</v>
      </c>
      <c r="G90" s="66" t="s">
        <v>3</v>
      </c>
      <c r="H90" s="66" t="s">
        <v>31</v>
      </c>
      <c r="I90" s="66" t="s">
        <v>149</v>
      </c>
      <c r="J90" s="110"/>
      <c r="K90" s="171" t="s">
        <v>128</v>
      </c>
      <c r="L90" s="117">
        <f>COUNTIF(C88:C92,MAESTRÍA)</f>
        <v>0</v>
      </c>
      <c r="M90" s="143" t="s">
        <v>161</v>
      </c>
      <c r="N90" s="181">
        <v>1</v>
      </c>
      <c r="O90" s="143" t="s">
        <v>162</v>
      </c>
      <c r="P90" s="181">
        <v>0</v>
      </c>
      <c r="R90" s="207" t="s">
        <v>168</v>
      </c>
      <c r="S90" s="181">
        <f>N80+N85+N90+N96+N103+N109+N115</f>
        <v>10</v>
      </c>
    </row>
    <row r="91" spans="1:19" x14ac:dyDescent="0.25">
      <c r="A91" s="66">
        <v>4</v>
      </c>
      <c r="B91" s="66" t="s">
        <v>198</v>
      </c>
      <c r="C91" s="66" t="s">
        <v>92</v>
      </c>
      <c r="D91" s="67" t="str">
        <f>GI!B4</f>
        <v>GI - EMOCIONES BIOPSICOSOCIALES</v>
      </c>
      <c r="E91" s="68" t="s">
        <v>43</v>
      </c>
      <c r="F91" s="67" t="s">
        <v>179</v>
      </c>
      <c r="G91" s="66" t="s">
        <v>3</v>
      </c>
      <c r="H91" s="66" t="s">
        <v>3</v>
      </c>
      <c r="I91" s="66" t="s">
        <v>149</v>
      </c>
      <c r="J91" s="110"/>
      <c r="K91" s="171" t="s">
        <v>155</v>
      </c>
      <c r="L91" s="117">
        <f>COUNTIF(H88:H92,H91)</f>
        <v>1</v>
      </c>
      <c r="M91" s="171" t="s">
        <v>156</v>
      </c>
      <c r="N91" s="117">
        <f>COUNTIF(G88:G92,G88)</f>
        <v>5</v>
      </c>
      <c r="O91" s="125"/>
      <c r="P91" s="98"/>
      <c r="R91" s="207" t="s">
        <v>169</v>
      </c>
      <c r="S91" s="181">
        <f>P80+P85+P90+P96+P103+P109+P115</f>
        <v>0</v>
      </c>
    </row>
    <row r="92" spans="1:19" ht="15" customHeight="1" x14ac:dyDescent="0.25">
      <c r="A92" s="66">
        <v>5</v>
      </c>
      <c r="B92" s="66" t="s">
        <v>301</v>
      </c>
      <c r="C92" s="66" t="s">
        <v>92</v>
      </c>
      <c r="D92" s="67" t="str">
        <f>GI!B4</f>
        <v>GI - EMOCIONES BIOPSICOSOCIALES</v>
      </c>
      <c r="E92" s="68" t="s">
        <v>43</v>
      </c>
      <c r="F92" s="67" t="s">
        <v>179</v>
      </c>
      <c r="G92" s="66" t="s">
        <v>3</v>
      </c>
      <c r="H92" s="66" t="s">
        <v>31</v>
      </c>
      <c r="I92" s="66" t="s">
        <v>149</v>
      </c>
      <c r="J92" s="110"/>
      <c r="K92" s="125"/>
      <c r="L92" s="125"/>
      <c r="M92" s="125"/>
      <c r="N92" s="125"/>
      <c r="O92" s="125"/>
      <c r="P92" s="125"/>
      <c r="R92" s="208"/>
      <c r="S92" s="169"/>
    </row>
    <row r="93" spans="1:19" x14ac:dyDescent="0.25">
      <c r="E93" s="196"/>
      <c r="J93" s="110"/>
    </row>
    <row r="94" spans="1:19" x14ac:dyDescent="0.25">
      <c r="A94" s="84">
        <v>1</v>
      </c>
      <c r="B94" s="84" t="s">
        <v>199</v>
      </c>
      <c r="C94" s="84" t="s">
        <v>92</v>
      </c>
      <c r="D94" s="85" t="str">
        <f>GI!B5</f>
        <v>GI - ENVEJECIMIENTO Y CALIDAD DE VIDA</v>
      </c>
      <c r="E94" s="86" t="s">
        <v>63</v>
      </c>
      <c r="F94" s="85" t="s">
        <v>179</v>
      </c>
      <c r="G94" s="84" t="s">
        <v>31</v>
      </c>
      <c r="H94" s="84" t="s">
        <v>31</v>
      </c>
      <c r="I94" s="84" t="s">
        <v>149</v>
      </c>
      <c r="K94" s="171" t="s">
        <v>23</v>
      </c>
      <c r="L94" s="117">
        <f>A99</f>
        <v>6</v>
      </c>
      <c r="M94" s="143" t="s">
        <v>164</v>
      </c>
      <c r="N94" s="181">
        <v>1</v>
      </c>
      <c r="O94" s="143" t="s">
        <v>165</v>
      </c>
      <c r="P94" s="98"/>
    </row>
    <row r="95" spans="1:19" x14ac:dyDescent="0.25">
      <c r="A95" s="84">
        <v>2</v>
      </c>
      <c r="B95" s="84" t="s">
        <v>200</v>
      </c>
      <c r="C95" s="84" t="s">
        <v>92</v>
      </c>
      <c r="D95" s="85" t="str">
        <f>GI!B5</f>
        <v>GI - ENVEJECIMIENTO Y CALIDAD DE VIDA</v>
      </c>
      <c r="E95" s="86" t="s">
        <v>63</v>
      </c>
      <c r="F95" s="85" t="s">
        <v>179</v>
      </c>
      <c r="G95" s="84" t="s">
        <v>31</v>
      </c>
      <c r="H95" s="84" t="s">
        <v>3</v>
      </c>
      <c r="I95" s="84" t="s">
        <v>149</v>
      </c>
      <c r="K95" s="171" t="s">
        <v>127</v>
      </c>
      <c r="L95" s="117">
        <f>COUNTIF(C94:C99,C94)</f>
        <v>4</v>
      </c>
      <c r="M95" s="143" t="s">
        <v>152</v>
      </c>
      <c r="N95" s="181">
        <v>2</v>
      </c>
      <c r="O95" s="143" t="s">
        <v>153</v>
      </c>
      <c r="P95" s="181">
        <v>2</v>
      </c>
    </row>
    <row r="96" spans="1:19" x14ac:dyDescent="0.25">
      <c r="A96" s="87">
        <v>3</v>
      </c>
      <c r="B96" s="87" t="s">
        <v>201</v>
      </c>
      <c r="C96" s="87" t="s">
        <v>92</v>
      </c>
      <c r="D96" s="88" t="str">
        <f>GI!B5</f>
        <v>GI - ENVEJECIMIENTO Y CALIDAD DE VIDA</v>
      </c>
      <c r="E96" s="89" t="s">
        <v>63</v>
      </c>
      <c r="F96" s="88" t="s">
        <v>179</v>
      </c>
      <c r="G96" s="87" t="s">
        <v>3</v>
      </c>
      <c r="H96" s="87" t="s">
        <v>18</v>
      </c>
      <c r="I96" s="87" t="s">
        <v>19</v>
      </c>
      <c r="K96" s="171" t="s">
        <v>128</v>
      </c>
      <c r="L96" s="117">
        <f>COUNTIF(C94:C99,C97)</f>
        <v>2</v>
      </c>
      <c r="M96" s="143" t="s">
        <v>161</v>
      </c>
      <c r="N96" s="181">
        <v>0</v>
      </c>
      <c r="O96" s="143" t="s">
        <v>162</v>
      </c>
      <c r="P96" s="181">
        <v>0</v>
      </c>
    </row>
    <row r="97" spans="1:16" x14ac:dyDescent="0.25">
      <c r="A97" s="84">
        <v>4</v>
      </c>
      <c r="B97" s="84" t="s">
        <v>202</v>
      </c>
      <c r="C97" s="84" t="s">
        <v>93</v>
      </c>
      <c r="D97" s="85" t="str">
        <f>GI!B5</f>
        <v>GI - ENVEJECIMIENTO Y CALIDAD DE VIDA</v>
      </c>
      <c r="E97" s="86" t="s">
        <v>63</v>
      </c>
      <c r="F97" s="85" t="s">
        <v>179</v>
      </c>
      <c r="G97" s="84" t="s">
        <v>18</v>
      </c>
      <c r="H97" s="84" t="s">
        <v>195</v>
      </c>
      <c r="I97" s="84" t="s">
        <v>149</v>
      </c>
      <c r="K97" s="171" t="s">
        <v>155</v>
      </c>
      <c r="L97" s="117">
        <f>COUNTIF(H94:H99,H95)</f>
        <v>2</v>
      </c>
      <c r="M97" s="171" t="s">
        <v>156</v>
      </c>
      <c r="N97" s="117">
        <f>COUNTIF(G94:G99,G96)</f>
        <v>2</v>
      </c>
      <c r="O97" s="125"/>
      <c r="P97" s="98"/>
    </row>
    <row r="98" spans="1:16" x14ac:dyDescent="0.25">
      <c r="A98" s="84">
        <v>5</v>
      </c>
      <c r="B98" s="84" t="s">
        <v>203</v>
      </c>
      <c r="C98" s="84" t="s">
        <v>93</v>
      </c>
      <c r="D98" s="85" t="str">
        <f>GI!B5</f>
        <v>GI - ENVEJECIMIENTO Y CALIDAD DE VIDA</v>
      </c>
      <c r="E98" s="86" t="s">
        <v>63</v>
      </c>
      <c r="F98" s="85" t="s">
        <v>179</v>
      </c>
      <c r="G98" s="84" t="s">
        <v>18</v>
      </c>
      <c r="H98" s="84" t="s">
        <v>31</v>
      </c>
      <c r="I98" s="84" t="s">
        <v>149</v>
      </c>
      <c r="K98" s="125"/>
      <c r="L98" s="98"/>
      <c r="M98" s="125"/>
      <c r="N98" s="98"/>
      <c r="O98" s="125"/>
      <c r="P98" s="98"/>
    </row>
    <row r="99" spans="1:16" ht="15" customHeight="1" x14ac:dyDescent="0.25">
      <c r="A99" s="84">
        <v>6</v>
      </c>
      <c r="B99" s="84" t="s">
        <v>204</v>
      </c>
      <c r="C99" s="84" t="s">
        <v>92</v>
      </c>
      <c r="D99" s="85" t="str">
        <f>GI!B5</f>
        <v>GI - ENVEJECIMIENTO Y CALIDAD DE VIDA</v>
      </c>
      <c r="E99" s="86" t="s">
        <v>151</v>
      </c>
      <c r="F99" s="85" t="s">
        <v>179</v>
      </c>
      <c r="G99" s="84" t="s">
        <v>3</v>
      </c>
      <c r="H99" s="84" t="s">
        <v>3</v>
      </c>
      <c r="I99" s="84" t="s">
        <v>149</v>
      </c>
      <c r="K99" s="125"/>
      <c r="L99" s="98"/>
      <c r="M99" s="125"/>
      <c r="N99" s="98"/>
      <c r="O99" s="125"/>
      <c r="P99" s="98"/>
    </row>
    <row r="100" spans="1:16" x14ac:dyDescent="0.25">
      <c r="E100" s="196"/>
    </row>
    <row r="101" spans="1:16" x14ac:dyDescent="0.25">
      <c r="A101" s="84"/>
      <c r="B101" s="84"/>
      <c r="C101" s="84"/>
      <c r="D101" s="85"/>
      <c r="E101" s="86"/>
      <c r="F101" s="85"/>
      <c r="G101" s="84"/>
      <c r="H101" s="84"/>
      <c r="I101" s="84"/>
      <c r="K101" s="171" t="s">
        <v>23</v>
      </c>
      <c r="L101" s="117">
        <f>A104</f>
        <v>2</v>
      </c>
      <c r="M101" s="143" t="s">
        <v>164</v>
      </c>
      <c r="N101" s="181">
        <f>GI!J6</f>
        <v>2</v>
      </c>
      <c r="O101" s="143" t="s">
        <v>165</v>
      </c>
      <c r="P101" s="98"/>
    </row>
    <row r="102" spans="1:16" x14ac:dyDescent="0.25">
      <c r="A102" s="84"/>
      <c r="B102" s="84"/>
      <c r="C102" s="84"/>
      <c r="D102" s="85"/>
      <c r="E102" s="86"/>
      <c r="F102" s="85"/>
      <c r="G102" s="84"/>
      <c r="H102" s="84"/>
      <c r="I102" s="84"/>
      <c r="K102" s="171" t="s">
        <v>127</v>
      </c>
      <c r="L102" s="117">
        <f>COUNTIF(C101:C104,Doctorado)</f>
        <v>0</v>
      </c>
      <c r="M102" s="143" t="s">
        <v>152</v>
      </c>
      <c r="N102" s="181">
        <v>0</v>
      </c>
      <c r="O102" s="143" t="s">
        <v>153</v>
      </c>
      <c r="P102" s="181">
        <v>0</v>
      </c>
    </row>
    <row r="103" spans="1:16" x14ac:dyDescent="0.25">
      <c r="A103" s="84">
        <v>1</v>
      </c>
      <c r="B103" s="84" t="s">
        <v>216</v>
      </c>
      <c r="C103" s="84" t="s">
        <v>93</v>
      </c>
      <c r="D103" s="85" t="str">
        <f>GI!B6</f>
        <v>GI - INMUNOLOGÍA</v>
      </c>
      <c r="E103" s="86" t="s">
        <v>11</v>
      </c>
      <c r="F103" s="85" t="s">
        <v>179</v>
      </c>
      <c r="G103" s="84" t="s">
        <v>3</v>
      </c>
      <c r="H103" s="84" t="s">
        <v>31</v>
      </c>
      <c r="I103" s="84" t="s">
        <v>149</v>
      </c>
      <c r="K103" s="171" t="s">
        <v>128</v>
      </c>
      <c r="L103" s="117">
        <f>COUNTIF(C101:C104,C104)</f>
        <v>2</v>
      </c>
      <c r="M103" s="143" t="s">
        <v>161</v>
      </c>
      <c r="N103" s="181">
        <v>2</v>
      </c>
      <c r="O103" s="143" t="s">
        <v>162</v>
      </c>
      <c r="P103" s="181">
        <v>0</v>
      </c>
    </row>
    <row r="104" spans="1:16" ht="15" customHeight="1" x14ac:dyDescent="0.25">
      <c r="A104" s="87">
        <v>2</v>
      </c>
      <c r="B104" s="87" t="s">
        <v>220</v>
      </c>
      <c r="C104" s="87" t="s">
        <v>93</v>
      </c>
      <c r="D104" s="88" t="str">
        <f>GI!B6</f>
        <v>GI - INMUNOLOGÍA</v>
      </c>
      <c r="E104" s="89" t="s">
        <v>11</v>
      </c>
      <c r="F104" s="88" t="s">
        <v>179</v>
      </c>
      <c r="G104" s="87" t="s">
        <v>3</v>
      </c>
      <c r="H104" s="87" t="s">
        <v>31</v>
      </c>
      <c r="I104" s="87" t="s">
        <v>19</v>
      </c>
      <c r="K104" s="171" t="s">
        <v>155</v>
      </c>
      <c r="L104" s="117">
        <f>COUNTIF(H101:H104,Si)</f>
        <v>0</v>
      </c>
      <c r="M104" s="171" t="s">
        <v>156</v>
      </c>
      <c r="N104" s="117">
        <f>COUNTIF(G101:G104,G103)</f>
        <v>2</v>
      </c>
      <c r="O104" s="125"/>
      <c r="P104" s="98"/>
    </row>
    <row r="105" spans="1:16" x14ac:dyDescent="0.25">
      <c r="E105" s="196"/>
    </row>
    <row r="106" spans="1:16" x14ac:dyDescent="0.25">
      <c r="A106" s="66">
        <v>1</v>
      </c>
      <c r="B106" s="66" t="s">
        <v>218</v>
      </c>
      <c r="C106" s="66" t="s">
        <v>93</v>
      </c>
      <c r="D106" s="67" t="str">
        <f>GI!B7</f>
        <v>GI - PROMOCIÓN Y EDUCACIÓN PARA LA SALUD</v>
      </c>
      <c r="E106" s="68" t="s">
        <v>61</v>
      </c>
      <c r="F106" s="67" t="s">
        <v>179</v>
      </c>
      <c r="G106" s="66" t="s">
        <v>3</v>
      </c>
      <c r="H106" s="66" t="s">
        <v>31</v>
      </c>
      <c r="I106" s="66" t="s">
        <v>149</v>
      </c>
      <c r="K106" s="171" t="s">
        <v>23</v>
      </c>
      <c r="L106" s="117">
        <f>A111</f>
        <v>6</v>
      </c>
      <c r="M106" s="143" t="s">
        <v>164</v>
      </c>
      <c r="N106" s="181">
        <f>GI!J7</f>
        <v>1</v>
      </c>
      <c r="O106" s="143" t="s">
        <v>165</v>
      </c>
      <c r="P106" s="98"/>
    </row>
    <row r="107" spans="1:16" x14ac:dyDescent="0.25">
      <c r="A107" s="66">
        <v>2</v>
      </c>
      <c r="B107" s="66" t="s">
        <v>221</v>
      </c>
      <c r="C107" s="66" t="s">
        <v>219</v>
      </c>
      <c r="D107" s="67" t="str">
        <f>GI!B7</f>
        <v>GI - PROMOCIÓN Y EDUCACIÓN PARA LA SALUD</v>
      </c>
      <c r="E107" s="68" t="s">
        <v>11</v>
      </c>
      <c r="F107" s="67" t="s">
        <v>179</v>
      </c>
      <c r="G107" s="66" t="s">
        <v>3</v>
      </c>
      <c r="H107" s="66" t="s">
        <v>31</v>
      </c>
      <c r="I107" s="66" t="s">
        <v>149</v>
      </c>
      <c r="K107" s="171" t="s">
        <v>127</v>
      </c>
      <c r="L107" s="117">
        <f>COUNTIF(D110,Doctorado)</f>
        <v>0</v>
      </c>
      <c r="M107" s="143" t="s">
        <v>152</v>
      </c>
      <c r="N107" s="181">
        <v>0</v>
      </c>
      <c r="O107" s="143" t="s">
        <v>153</v>
      </c>
      <c r="P107" s="181">
        <v>0</v>
      </c>
    </row>
    <row r="108" spans="1:16" x14ac:dyDescent="0.25">
      <c r="A108" s="66">
        <v>3</v>
      </c>
      <c r="B108" s="66" t="s">
        <v>222</v>
      </c>
      <c r="C108" s="66" t="s">
        <v>219</v>
      </c>
      <c r="D108" s="67" t="str">
        <f>GI!B7</f>
        <v>GI - PROMOCIÓN Y EDUCACIÓN PARA LA SALUD</v>
      </c>
      <c r="E108" s="68" t="s">
        <v>11</v>
      </c>
      <c r="F108" s="67" t="s">
        <v>179</v>
      </c>
      <c r="G108" s="66" t="s">
        <v>31</v>
      </c>
      <c r="H108" s="66" t="s">
        <v>31</v>
      </c>
      <c r="I108" s="66" t="s">
        <v>149</v>
      </c>
      <c r="K108" s="143" t="s">
        <v>235</v>
      </c>
      <c r="L108" s="117">
        <f>COUNTIF(C107:C111,C107)</f>
        <v>3</v>
      </c>
      <c r="M108" s="143" t="s">
        <v>236</v>
      </c>
      <c r="N108" s="181">
        <v>2</v>
      </c>
      <c r="O108" s="143" t="s">
        <v>237</v>
      </c>
      <c r="P108" s="181">
        <v>0</v>
      </c>
    </row>
    <row r="109" spans="1:16" x14ac:dyDescent="0.25">
      <c r="A109" s="66">
        <v>4</v>
      </c>
      <c r="B109" s="66" t="s">
        <v>223</v>
      </c>
      <c r="C109" s="66" t="s">
        <v>219</v>
      </c>
      <c r="D109" s="67" t="str">
        <f>GI!B7</f>
        <v>GI - PROMOCIÓN Y EDUCACIÓN PARA LA SALUD</v>
      </c>
      <c r="E109" s="68" t="s">
        <v>11</v>
      </c>
      <c r="F109" s="67" t="s">
        <v>179</v>
      </c>
      <c r="G109" s="66" t="s">
        <v>3</v>
      </c>
      <c r="H109" s="66" t="s">
        <v>31</v>
      </c>
      <c r="I109" s="66" t="s">
        <v>149</v>
      </c>
      <c r="K109" s="171" t="s">
        <v>128</v>
      </c>
      <c r="L109" s="117">
        <f>COUNTIF(C106:C111,C111)</f>
        <v>3</v>
      </c>
      <c r="M109" s="143" t="s">
        <v>161</v>
      </c>
      <c r="N109" s="181">
        <v>2</v>
      </c>
      <c r="O109" s="143" t="s">
        <v>162</v>
      </c>
      <c r="P109" s="181">
        <v>0</v>
      </c>
    </row>
    <row r="110" spans="1:16" x14ac:dyDescent="0.25">
      <c r="A110" s="69">
        <v>5</v>
      </c>
      <c r="B110" s="69" t="s">
        <v>224</v>
      </c>
      <c r="C110" s="69" t="s">
        <v>93</v>
      </c>
      <c r="D110" s="70" t="str">
        <f>GI!B7</f>
        <v>GI - PROMOCIÓN Y EDUCACIÓN PARA LA SALUD</v>
      </c>
      <c r="E110" s="71" t="s">
        <v>11</v>
      </c>
      <c r="F110" s="70" t="s">
        <v>179</v>
      </c>
      <c r="G110" s="69" t="s">
        <v>3</v>
      </c>
      <c r="H110" s="69" t="s">
        <v>31</v>
      </c>
      <c r="I110" s="69" t="s">
        <v>19</v>
      </c>
      <c r="K110" s="171" t="s">
        <v>155</v>
      </c>
      <c r="L110" s="117">
        <f>COUNTIF(H106:H111,Si)</f>
        <v>0</v>
      </c>
      <c r="M110" s="171" t="s">
        <v>156</v>
      </c>
      <c r="N110" s="117">
        <f>COUNTIF(G106:G111,G106)</f>
        <v>4</v>
      </c>
      <c r="O110" s="125"/>
      <c r="P110" s="98"/>
    </row>
    <row r="111" spans="1:16" ht="15" customHeight="1" x14ac:dyDescent="0.25">
      <c r="A111" s="66">
        <v>6</v>
      </c>
      <c r="B111" s="66" t="s">
        <v>225</v>
      </c>
      <c r="C111" s="66" t="s">
        <v>93</v>
      </c>
      <c r="D111" s="67" t="str">
        <f>GI!B7</f>
        <v>GI - PROMOCIÓN Y EDUCACIÓN PARA LA SALUD</v>
      </c>
      <c r="E111" s="68" t="s">
        <v>34</v>
      </c>
      <c r="F111" s="67" t="s">
        <v>179</v>
      </c>
      <c r="G111" s="66" t="s">
        <v>31</v>
      </c>
      <c r="H111" s="66" t="s">
        <v>31</v>
      </c>
      <c r="I111" s="66" t="s">
        <v>149</v>
      </c>
      <c r="K111" s="125"/>
      <c r="L111" s="98"/>
      <c r="M111" s="125"/>
      <c r="N111" s="98"/>
      <c r="O111" s="125"/>
      <c r="P111" s="98"/>
    </row>
    <row r="112" spans="1:16" x14ac:dyDescent="0.25">
      <c r="E112" s="196"/>
    </row>
    <row r="113" spans="1:16" x14ac:dyDescent="0.25">
      <c r="A113" s="84">
        <v>1</v>
      </c>
      <c r="B113" s="84" t="s">
        <v>228</v>
      </c>
      <c r="C113" s="84" t="s">
        <v>92</v>
      </c>
      <c r="D113" s="85" t="str">
        <f>GI!B8</f>
        <v>GI - SALUD Y ENFERMEDAD</v>
      </c>
      <c r="E113" s="86" t="s">
        <v>61</v>
      </c>
      <c r="F113" s="85" t="s">
        <v>179</v>
      </c>
      <c r="G113" s="84" t="s">
        <v>3</v>
      </c>
      <c r="H113" s="84" t="s">
        <v>31</v>
      </c>
      <c r="I113" s="84" t="s">
        <v>149</v>
      </c>
      <c r="K113" s="171" t="s">
        <v>23</v>
      </c>
      <c r="L113" s="117">
        <f>A117</f>
        <v>5</v>
      </c>
      <c r="M113" s="143" t="s">
        <v>164</v>
      </c>
      <c r="N113" s="181">
        <v>1</v>
      </c>
      <c r="O113" s="143" t="s">
        <v>165</v>
      </c>
      <c r="P113" s="98"/>
    </row>
    <row r="114" spans="1:16" x14ac:dyDescent="0.25">
      <c r="A114" s="84">
        <v>2</v>
      </c>
      <c r="B114" s="84" t="s">
        <v>229</v>
      </c>
      <c r="C114" s="84" t="s">
        <v>93</v>
      </c>
      <c r="D114" s="85" t="str">
        <f>GI!B8</f>
        <v>GI - SALUD Y ENFERMEDAD</v>
      </c>
      <c r="E114" s="86" t="s">
        <v>61</v>
      </c>
      <c r="F114" s="85" t="s">
        <v>179</v>
      </c>
      <c r="G114" s="84" t="s">
        <v>3</v>
      </c>
      <c r="H114" s="84" t="s">
        <v>31</v>
      </c>
      <c r="I114" s="84" t="s">
        <v>149</v>
      </c>
      <c r="K114" s="171" t="s">
        <v>127</v>
      </c>
      <c r="L114" s="117">
        <f>COUNTIF(C113:C117,C113)</f>
        <v>2</v>
      </c>
      <c r="M114" s="143" t="s">
        <v>152</v>
      </c>
      <c r="N114" s="181">
        <v>2</v>
      </c>
      <c r="O114" s="143" t="s">
        <v>153</v>
      </c>
      <c r="P114" s="181">
        <v>0</v>
      </c>
    </row>
    <row r="115" spans="1:16" x14ac:dyDescent="0.25">
      <c r="A115" s="84">
        <v>3</v>
      </c>
      <c r="B115" s="84" t="s">
        <v>230</v>
      </c>
      <c r="C115" s="84" t="s">
        <v>92</v>
      </c>
      <c r="D115" s="85" t="str">
        <f>GI!B8</f>
        <v>GI - SALUD Y ENFERMEDAD</v>
      </c>
      <c r="E115" s="86" t="s">
        <v>61</v>
      </c>
      <c r="F115" s="85" t="s">
        <v>179</v>
      </c>
      <c r="G115" s="84" t="s">
        <v>3</v>
      </c>
      <c r="H115" s="84" t="s">
        <v>31</v>
      </c>
      <c r="I115" s="84" t="s">
        <v>149</v>
      </c>
      <c r="K115" s="171" t="s">
        <v>128</v>
      </c>
      <c r="L115" s="117">
        <f>COUNTIF(C113:C117,C116)</f>
        <v>3</v>
      </c>
      <c r="M115" s="143" t="s">
        <v>161</v>
      </c>
      <c r="N115" s="181">
        <v>3</v>
      </c>
      <c r="O115" s="143" t="s">
        <v>162</v>
      </c>
      <c r="P115" s="181">
        <v>0</v>
      </c>
    </row>
    <row r="116" spans="1:16" x14ac:dyDescent="0.25">
      <c r="A116" s="84">
        <v>4</v>
      </c>
      <c r="B116" s="84" t="s">
        <v>231</v>
      </c>
      <c r="C116" s="84" t="s">
        <v>93</v>
      </c>
      <c r="D116" s="85" t="str">
        <f>GI!B8</f>
        <v>GI - SALUD Y ENFERMEDAD</v>
      </c>
      <c r="E116" s="86" t="s">
        <v>61</v>
      </c>
      <c r="F116" s="85" t="s">
        <v>179</v>
      </c>
      <c r="G116" s="84" t="s">
        <v>3</v>
      </c>
      <c r="H116" s="84" t="s">
        <v>31</v>
      </c>
      <c r="I116" s="84" t="s">
        <v>149</v>
      </c>
      <c r="K116" s="171" t="s">
        <v>155</v>
      </c>
      <c r="L116" s="117">
        <f>COUNTIF(H113:H117,Si)</f>
        <v>0</v>
      </c>
      <c r="M116" s="171" t="s">
        <v>156</v>
      </c>
      <c r="N116" s="117">
        <f>COUNTIF(G113:G117,G113)</f>
        <v>5</v>
      </c>
      <c r="O116" s="125"/>
      <c r="P116" s="98"/>
    </row>
    <row r="117" spans="1:16" ht="15" customHeight="1" x14ac:dyDescent="0.25">
      <c r="A117" s="87">
        <v>5</v>
      </c>
      <c r="B117" s="87" t="s">
        <v>232</v>
      </c>
      <c r="C117" s="87" t="s">
        <v>93</v>
      </c>
      <c r="D117" s="88" t="str">
        <f>GI!B8</f>
        <v>GI - SALUD Y ENFERMEDAD</v>
      </c>
      <c r="E117" s="89" t="s">
        <v>61</v>
      </c>
      <c r="F117" s="88" t="s">
        <v>179</v>
      </c>
      <c r="G117" s="87" t="s">
        <v>3</v>
      </c>
      <c r="H117" s="87" t="s">
        <v>31</v>
      </c>
      <c r="I117" s="87" t="s">
        <v>19</v>
      </c>
    </row>
    <row r="118" spans="1:16" x14ac:dyDescent="0.25">
      <c r="E118" s="196"/>
    </row>
    <row r="119" spans="1:16" x14ac:dyDescent="0.25">
      <c r="A119" s="55">
        <v>1</v>
      </c>
      <c r="B119" s="55" t="s">
        <v>241</v>
      </c>
      <c r="C119" s="55" t="s">
        <v>92</v>
      </c>
      <c r="D119" s="56" t="s">
        <v>297</v>
      </c>
      <c r="E119" s="210" t="s">
        <v>11</v>
      </c>
      <c r="F119" s="56" t="s">
        <v>284</v>
      </c>
      <c r="G119" s="55" t="s">
        <v>3</v>
      </c>
      <c r="H119" s="55" t="s">
        <v>3</v>
      </c>
      <c r="I119" s="55" t="s">
        <v>282</v>
      </c>
      <c r="K119" s="211" t="s">
        <v>23</v>
      </c>
      <c r="L119" s="214">
        <f>A167</f>
        <v>49</v>
      </c>
      <c r="M119" s="212" t="s">
        <v>164</v>
      </c>
      <c r="N119" s="216">
        <f>GI!J20</f>
        <v>0</v>
      </c>
      <c r="O119" s="212" t="s">
        <v>165</v>
      </c>
      <c r="P119" s="215"/>
    </row>
    <row r="120" spans="1:16" x14ac:dyDescent="0.25">
      <c r="A120" s="55">
        <v>2</v>
      </c>
      <c r="B120" s="55" t="s">
        <v>289</v>
      </c>
      <c r="C120" s="55" t="s">
        <v>93</v>
      </c>
      <c r="D120" s="56" t="s">
        <v>297</v>
      </c>
      <c r="E120" s="210" t="s">
        <v>64</v>
      </c>
      <c r="F120" s="56" t="s">
        <v>284</v>
      </c>
      <c r="G120" s="55" t="s">
        <v>3</v>
      </c>
      <c r="H120" s="55" t="s">
        <v>31</v>
      </c>
      <c r="I120" s="55" t="s">
        <v>282</v>
      </c>
      <c r="K120" s="211" t="s">
        <v>127</v>
      </c>
      <c r="L120" s="214">
        <f>COUNTIF(C119:C166,C119)</f>
        <v>11</v>
      </c>
      <c r="M120" s="212" t="s">
        <v>152</v>
      </c>
      <c r="N120" s="214">
        <v>5</v>
      </c>
      <c r="O120" s="212" t="s">
        <v>153</v>
      </c>
      <c r="P120" s="216">
        <v>2</v>
      </c>
    </row>
    <row r="121" spans="1:16" x14ac:dyDescent="0.25">
      <c r="A121" s="55">
        <v>3</v>
      </c>
      <c r="B121" s="55" t="s">
        <v>242</v>
      </c>
      <c r="C121" s="55" t="s">
        <v>93</v>
      </c>
      <c r="D121" s="56" t="s">
        <v>297</v>
      </c>
      <c r="E121" s="210" t="s">
        <v>61</v>
      </c>
      <c r="F121" s="56" t="s">
        <v>284</v>
      </c>
      <c r="G121" s="55" t="s">
        <v>3</v>
      </c>
      <c r="H121" s="55" t="s">
        <v>31</v>
      </c>
      <c r="I121" s="55" t="s">
        <v>282</v>
      </c>
      <c r="K121" s="212" t="s">
        <v>235</v>
      </c>
      <c r="L121" s="214">
        <f>COUNTIF(C119:C166,C145)</f>
        <v>10</v>
      </c>
      <c r="M121" s="212" t="s">
        <v>236</v>
      </c>
      <c r="N121" s="216">
        <v>3</v>
      </c>
      <c r="O121" s="212" t="s">
        <v>237</v>
      </c>
      <c r="P121" s="216">
        <v>0</v>
      </c>
    </row>
    <row r="122" spans="1:16" x14ac:dyDescent="0.25">
      <c r="A122" s="55">
        <v>4</v>
      </c>
      <c r="B122" s="55" t="s">
        <v>243</v>
      </c>
      <c r="C122" s="55" t="s">
        <v>219</v>
      </c>
      <c r="D122" s="56" t="s">
        <v>297</v>
      </c>
      <c r="E122" s="210" t="s">
        <v>34</v>
      </c>
      <c r="F122" s="56" t="s">
        <v>284</v>
      </c>
      <c r="G122" s="55" t="s">
        <v>18</v>
      </c>
      <c r="H122" s="55" t="s">
        <v>31</v>
      </c>
      <c r="I122" s="55" t="s">
        <v>282</v>
      </c>
      <c r="K122" s="211" t="s">
        <v>128</v>
      </c>
      <c r="L122" s="214">
        <f>COUNTIF(C119:C166,C142)</f>
        <v>26</v>
      </c>
      <c r="M122" s="212" t="s">
        <v>161</v>
      </c>
      <c r="N122" s="216">
        <v>14</v>
      </c>
      <c r="O122" s="212" t="s">
        <v>162</v>
      </c>
      <c r="P122" s="216">
        <v>3</v>
      </c>
    </row>
    <row r="123" spans="1:16" x14ac:dyDescent="0.25">
      <c r="A123" s="55">
        <v>5</v>
      </c>
      <c r="B123" s="55" t="s">
        <v>244</v>
      </c>
      <c r="C123" s="55" t="s">
        <v>219</v>
      </c>
      <c r="D123" s="56" t="s">
        <v>297</v>
      </c>
      <c r="E123" s="210" t="s">
        <v>34</v>
      </c>
      <c r="F123" s="56" t="s">
        <v>284</v>
      </c>
      <c r="G123" s="55" t="s">
        <v>3</v>
      </c>
      <c r="H123" s="55" t="s">
        <v>31</v>
      </c>
      <c r="I123" s="55" t="s">
        <v>282</v>
      </c>
      <c r="K123" s="211" t="s">
        <v>155</v>
      </c>
      <c r="L123" s="214">
        <f>COUNTIF(H119:H167,H142)</f>
        <v>11</v>
      </c>
      <c r="M123" s="211" t="s">
        <v>156</v>
      </c>
      <c r="N123" s="214">
        <f>COUNTIF(G119:G167,G140)</f>
        <v>23</v>
      </c>
      <c r="O123" s="213"/>
      <c r="P123" s="215"/>
    </row>
    <row r="124" spans="1:16" x14ac:dyDescent="0.25">
      <c r="A124" s="55">
        <v>6</v>
      </c>
      <c r="B124" s="55" t="s">
        <v>245</v>
      </c>
      <c r="C124" s="55" t="s">
        <v>93</v>
      </c>
      <c r="D124" s="56" t="s">
        <v>297</v>
      </c>
      <c r="E124" s="210" t="s">
        <v>34</v>
      </c>
      <c r="F124" s="56" t="s">
        <v>284</v>
      </c>
      <c r="G124" s="55" t="s">
        <v>3</v>
      </c>
      <c r="H124" s="55" t="s">
        <v>31</v>
      </c>
      <c r="I124" s="55" t="s">
        <v>282</v>
      </c>
      <c r="K124" s="213"/>
      <c r="L124" s="215"/>
      <c r="M124" s="213"/>
      <c r="N124" s="215"/>
      <c r="O124" s="213"/>
      <c r="P124" s="215"/>
    </row>
    <row r="125" spans="1:16" x14ac:dyDescent="0.25">
      <c r="A125" s="55">
        <v>7</v>
      </c>
      <c r="B125" s="55" t="s">
        <v>246</v>
      </c>
      <c r="C125" s="55" t="s">
        <v>93</v>
      </c>
      <c r="D125" s="56" t="s">
        <v>297</v>
      </c>
      <c r="E125" s="210" t="s">
        <v>61</v>
      </c>
      <c r="F125" s="56" t="s">
        <v>284</v>
      </c>
      <c r="G125" s="55" t="s">
        <v>3</v>
      </c>
      <c r="H125" s="55" t="s">
        <v>31</v>
      </c>
      <c r="I125" s="55" t="s">
        <v>282</v>
      </c>
      <c r="P125" s="217"/>
    </row>
    <row r="126" spans="1:16" x14ac:dyDescent="0.25">
      <c r="A126" s="55">
        <v>8</v>
      </c>
      <c r="B126" s="55" t="s">
        <v>247</v>
      </c>
      <c r="C126" s="55" t="s">
        <v>219</v>
      </c>
      <c r="D126" s="56" t="s">
        <v>297</v>
      </c>
      <c r="E126" s="210" t="s">
        <v>34</v>
      </c>
      <c r="F126" s="56" t="s">
        <v>284</v>
      </c>
      <c r="G126" s="55" t="s">
        <v>31</v>
      </c>
      <c r="H126" s="55" t="s">
        <v>31</v>
      </c>
      <c r="I126" s="55" t="s">
        <v>282</v>
      </c>
    </row>
    <row r="127" spans="1:16" x14ac:dyDescent="0.25">
      <c r="A127" s="55">
        <v>9</v>
      </c>
      <c r="B127" s="55" t="s">
        <v>248</v>
      </c>
      <c r="C127" s="55" t="s">
        <v>92</v>
      </c>
      <c r="D127" s="56" t="s">
        <v>297</v>
      </c>
      <c r="E127" s="210" t="s">
        <v>43</v>
      </c>
      <c r="F127" s="56" t="s">
        <v>284</v>
      </c>
      <c r="G127" s="55" t="s">
        <v>31</v>
      </c>
      <c r="H127" s="55" t="s">
        <v>3</v>
      </c>
      <c r="I127" s="55" t="s">
        <v>282</v>
      </c>
    </row>
    <row r="128" spans="1:16" x14ac:dyDescent="0.25">
      <c r="A128" s="55">
        <v>10</v>
      </c>
      <c r="B128" s="55" t="s">
        <v>249</v>
      </c>
      <c r="C128" s="55" t="s">
        <v>93</v>
      </c>
      <c r="D128" s="56" t="s">
        <v>297</v>
      </c>
      <c r="E128" s="210" t="s">
        <v>151</v>
      </c>
      <c r="F128" s="56" t="s">
        <v>284</v>
      </c>
      <c r="G128" s="55" t="s">
        <v>18</v>
      </c>
      <c r="H128" s="55" t="s">
        <v>31</v>
      </c>
      <c r="I128" s="55" t="s">
        <v>282</v>
      </c>
    </row>
    <row r="129" spans="1:9" x14ac:dyDescent="0.25">
      <c r="A129" s="55">
        <v>11</v>
      </c>
      <c r="B129" s="55" t="s">
        <v>290</v>
      </c>
      <c r="C129" s="55" t="s">
        <v>93</v>
      </c>
      <c r="D129" s="56" t="s">
        <v>297</v>
      </c>
      <c r="E129" s="210" t="s">
        <v>11</v>
      </c>
      <c r="F129" s="56" t="s">
        <v>284</v>
      </c>
      <c r="G129" s="55" t="s">
        <v>31</v>
      </c>
      <c r="H129" s="55" t="s">
        <v>31</v>
      </c>
      <c r="I129" s="55" t="s">
        <v>282</v>
      </c>
    </row>
    <row r="130" spans="1:9" x14ac:dyDescent="0.25">
      <c r="A130" s="55">
        <v>12</v>
      </c>
      <c r="B130" s="55" t="s">
        <v>250</v>
      </c>
      <c r="C130" s="55" t="s">
        <v>219</v>
      </c>
      <c r="D130" s="56" t="s">
        <v>297</v>
      </c>
      <c r="E130" s="210" t="s">
        <v>11</v>
      </c>
      <c r="F130" s="56" t="s">
        <v>284</v>
      </c>
      <c r="G130" s="55" t="s">
        <v>18</v>
      </c>
      <c r="H130" s="55" t="s">
        <v>31</v>
      </c>
      <c r="I130" s="55" t="s">
        <v>282</v>
      </c>
    </row>
    <row r="131" spans="1:9" x14ac:dyDescent="0.25">
      <c r="A131" s="55">
        <v>13</v>
      </c>
      <c r="B131" s="55" t="s">
        <v>251</v>
      </c>
      <c r="C131" s="55" t="s">
        <v>93</v>
      </c>
      <c r="D131" s="56" t="s">
        <v>297</v>
      </c>
      <c r="E131" s="210" t="s">
        <v>11</v>
      </c>
      <c r="F131" s="56" t="s">
        <v>284</v>
      </c>
      <c r="G131" s="55" t="s">
        <v>291</v>
      </c>
      <c r="H131" s="55" t="s">
        <v>31</v>
      </c>
      <c r="I131" s="55" t="s">
        <v>282</v>
      </c>
    </row>
    <row r="132" spans="1:9" x14ac:dyDescent="0.25">
      <c r="A132" s="55">
        <v>14</v>
      </c>
      <c r="B132" s="209" t="s">
        <v>294</v>
      </c>
      <c r="C132" s="55" t="s">
        <v>93</v>
      </c>
      <c r="D132" s="56" t="s">
        <v>297</v>
      </c>
      <c r="E132" s="210" t="s">
        <v>34</v>
      </c>
      <c r="F132" s="56" t="s">
        <v>284</v>
      </c>
      <c r="G132" s="55" t="s">
        <v>31</v>
      </c>
      <c r="H132" s="55" t="s">
        <v>3</v>
      </c>
      <c r="I132" s="55" t="s">
        <v>282</v>
      </c>
    </row>
    <row r="133" spans="1:9" x14ac:dyDescent="0.25">
      <c r="A133" s="55">
        <v>15</v>
      </c>
      <c r="B133" s="55" t="s">
        <v>292</v>
      </c>
      <c r="C133" s="55" t="s">
        <v>93</v>
      </c>
      <c r="D133" s="56" t="s">
        <v>297</v>
      </c>
      <c r="E133" s="210" t="s">
        <v>11</v>
      </c>
      <c r="F133" s="56" t="s">
        <v>284</v>
      </c>
      <c r="G133" s="55" t="s">
        <v>18</v>
      </c>
      <c r="H133" s="55" t="s">
        <v>31</v>
      </c>
      <c r="I133" s="55" t="s">
        <v>282</v>
      </c>
    </row>
    <row r="134" spans="1:9" x14ac:dyDescent="0.25">
      <c r="A134" s="55">
        <v>16</v>
      </c>
      <c r="B134" s="55" t="s">
        <v>252</v>
      </c>
      <c r="C134" s="55" t="s">
        <v>93</v>
      </c>
      <c r="D134" s="56" t="s">
        <v>297</v>
      </c>
      <c r="E134" s="210" t="s">
        <v>34</v>
      </c>
      <c r="F134" s="56" t="s">
        <v>284</v>
      </c>
      <c r="G134" s="55" t="s">
        <v>18</v>
      </c>
      <c r="H134" s="55" t="s">
        <v>31</v>
      </c>
      <c r="I134" s="55" t="s">
        <v>282</v>
      </c>
    </row>
    <row r="135" spans="1:9" x14ac:dyDescent="0.25">
      <c r="A135" s="55">
        <v>17</v>
      </c>
      <c r="B135" s="55" t="s">
        <v>253</v>
      </c>
      <c r="C135" s="55" t="s">
        <v>93</v>
      </c>
      <c r="D135" s="56" t="s">
        <v>297</v>
      </c>
      <c r="E135" s="210" t="s">
        <v>11</v>
      </c>
      <c r="F135" s="56" t="s">
        <v>284</v>
      </c>
      <c r="G135" s="55" t="s">
        <v>195</v>
      </c>
      <c r="H135" s="55" t="s">
        <v>31</v>
      </c>
      <c r="I135" s="55" t="s">
        <v>282</v>
      </c>
    </row>
    <row r="136" spans="1:9" x14ac:dyDescent="0.25">
      <c r="A136" s="55">
        <v>18</v>
      </c>
      <c r="B136" s="55" t="s">
        <v>254</v>
      </c>
      <c r="C136" s="55" t="s">
        <v>93</v>
      </c>
      <c r="D136" s="56" t="s">
        <v>297</v>
      </c>
      <c r="E136" s="210" t="s">
        <v>61</v>
      </c>
      <c r="F136" s="56" t="s">
        <v>284</v>
      </c>
      <c r="G136" s="55" t="s">
        <v>3</v>
      </c>
      <c r="H136" s="55" t="s">
        <v>31</v>
      </c>
      <c r="I136" s="55" t="s">
        <v>282</v>
      </c>
    </row>
    <row r="137" spans="1:9" x14ac:dyDescent="0.25">
      <c r="A137" s="55">
        <v>19</v>
      </c>
      <c r="B137" s="55" t="s">
        <v>293</v>
      </c>
      <c r="C137" s="55" t="s">
        <v>93</v>
      </c>
      <c r="D137" s="56" t="s">
        <v>297</v>
      </c>
      <c r="E137" s="210" t="s">
        <v>11</v>
      </c>
      <c r="F137" s="56" t="s">
        <v>284</v>
      </c>
      <c r="G137" s="55" t="s">
        <v>18</v>
      </c>
      <c r="H137" s="55" t="s">
        <v>31</v>
      </c>
      <c r="I137" s="55" t="s">
        <v>282</v>
      </c>
    </row>
    <row r="138" spans="1:9" x14ac:dyDescent="0.25">
      <c r="A138" s="55">
        <v>20</v>
      </c>
      <c r="B138" s="55" t="s">
        <v>255</v>
      </c>
      <c r="C138" s="55" t="s">
        <v>92</v>
      </c>
      <c r="D138" s="56" t="s">
        <v>297</v>
      </c>
      <c r="E138" s="210" t="s">
        <v>43</v>
      </c>
      <c r="F138" s="56" t="s">
        <v>284</v>
      </c>
      <c r="G138" s="55" t="s">
        <v>3</v>
      </c>
      <c r="H138" s="55" t="s">
        <v>3</v>
      </c>
      <c r="I138" s="55" t="s">
        <v>282</v>
      </c>
    </row>
    <row r="139" spans="1:9" x14ac:dyDescent="0.25">
      <c r="A139" s="55">
        <v>21</v>
      </c>
      <c r="B139" s="55" t="s">
        <v>256</v>
      </c>
      <c r="C139" s="55" t="s">
        <v>93</v>
      </c>
      <c r="D139" s="56" t="s">
        <v>297</v>
      </c>
      <c r="E139" s="210" t="s">
        <v>62</v>
      </c>
      <c r="F139" s="56" t="s">
        <v>284</v>
      </c>
      <c r="G139" s="55" t="s">
        <v>31</v>
      </c>
      <c r="H139" s="55" t="s">
        <v>31</v>
      </c>
      <c r="I139" s="55" t="s">
        <v>282</v>
      </c>
    </row>
    <row r="140" spans="1:9" x14ac:dyDescent="0.25">
      <c r="A140" s="55">
        <v>22</v>
      </c>
      <c r="B140" s="55" t="s">
        <v>257</v>
      </c>
      <c r="C140" s="55" t="s">
        <v>93</v>
      </c>
      <c r="D140" s="56" t="s">
        <v>297</v>
      </c>
      <c r="E140" s="210" t="s">
        <v>61</v>
      </c>
      <c r="F140" s="56" t="s">
        <v>284</v>
      </c>
      <c r="G140" s="55" t="s">
        <v>3</v>
      </c>
      <c r="H140" s="55" t="s">
        <v>31</v>
      </c>
      <c r="I140" s="55" t="s">
        <v>282</v>
      </c>
    </row>
    <row r="141" spans="1:9" x14ac:dyDescent="0.25">
      <c r="A141" s="55">
        <v>23</v>
      </c>
      <c r="B141" s="55" t="s">
        <v>258</v>
      </c>
      <c r="C141" s="55" t="s">
        <v>92</v>
      </c>
      <c r="D141" s="56" t="s">
        <v>297</v>
      </c>
      <c r="E141" s="210" t="s">
        <v>43</v>
      </c>
      <c r="F141" s="56" t="s">
        <v>284</v>
      </c>
      <c r="G141" s="55" t="s">
        <v>3</v>
      </c>
      <c r="H141" s="55" t="s">
        <v>31</v>
      </c>
      <c r="I141" s="55" t="s">
        <v>282</v>
      </c>
    </row>
    <row r="142" spans="1:9" x14ac:dyDescent="0.25">
      <c r="A142" s="55">
        <v>24</v>
      </c>
      <c r="B142" s="55" t="s">
        <v>259</v>
      </c>
      <c r="C142" s="55" t="s">
        <v>93</v>
      </c>
      <c r="D142" s="56" t="s">
        <v>297</v>
      </c>
      <c r="E142" s="210" t="s">
        <v>34</v>
      </c>
      <c r="F142" s="56" t="s">
        <v>284</v>
      </c>
      <c r="G142" s="55" t="s">
        <v>3</v>
      </c>
      <c r="H142" s="55" t="s">
        <v>3</v>
      </c>
      <c r="I142" s="55" t="s">
        <v>282</v>
      </c>
    </row>
    <row r="143" spans="1:9" x14ac:dyDescent="0.25">
      <c r="A143" s="55">
        <v>25</v>
      </c>
      <c r="B143" s="55" t="s">
        <v>260</v>
      </c>
      <c r="C143" s="55" t="s">
        <v>283</v>
      </c>
      <c r="D143" s="56" t="s">
        <v>297</v>
      </c>
      <c r="E143" s="210" t="s">
        <v>62</v>
      </c>
      <c r="F143" s="56" t="s">
        <v>284</v>
      </c>
      <c r="G143" s="55" t="s">
        <v>31</v>
      </c>
      <c r="H143" s="55" t="s">
        <v>31</v>
      </c>
      <c r="I143" s="55" t="s">
        <v>282</v>
      </c>
    </row>
    <row r="144" spans="1:9" x14ac:dyDescent="0.25">
      <c r="A144" s="55">
        <v>26</v>
      </c>
      <c r="B144" s="55" t="s">
        <v>261</v>
      </c>
      <c r="C144" s="55" t="s">
        <v>92</v>
      </c>
      <c r="D144" s="56" t="s">
        <v>297</v>
      </c>
      <c r="E144" s="210" t="s">
        <v>11</v>
      </c>
      <c r="F144" s="56" t="s">
        <v>284</v>
      </c>
      <c r="G144" s="55" t="s">
        <v>3</v>
      </c>
      <c r="H144" s="55" t="s">
        <v>3</v>
      </c>
      <c r="I144" s="55" t="s">
        <v>282</v>
      </c>
    </row>
    <row r="145" spans="1:9" x14ac:dyDescent="0.25">
      <c r="A145" s="55">
        <v>27</v>
      </c>
      <c r="B145" s="55" t="s">
        <v>262</v>
      </c>
      <c r="C145" s="55" t="s">
        <v>219</v>
      </c>
      <c r="D145" s="56" t="s">
        <v>297</v>
      </c>
      <c r="E145" s="210" t="s">
        <v>11</v>
      </c>
      <c r="F145" s="56" t="s">
        <v>284</v>
      </c>
      <c r="G145" s="55" t="s">
        <v>18</v>
      </c>
      <c r="H145" s="55" t="s">
        <v>31</v>
      </c>
      <c r="I145" s="55" t="s">
        <v>282</v>
      </c>
    </row>
    <row r="146" spans="1:9" x14ac:dyDescent="0.25">
      <c r="A146" s="55">
        <v>28</v>
      </c>
      <c r="B146" s="55" t="s">
        <v>263</v>
      </c>
      <c r="C146" s="55" t="s">
        <v>93</v>
      </c>
      <c r="D146" s="56" t="s">
        <v>297</v>
      </c>
      <c r="E146" s="210" t="s">
        <v>11</v>
      </c>
      <c r="F146" s="56" t="s">
        <v>284</v>
      </c>
      <c r="G146" s="55" t="s">
        <v>3</v>
      </c>
      <c r="H146" s="55" t="s">
        <v>31</v>
      </c>
      <c r="I146" s="55" t="s">
        <v>282</v>
      </c>
    </row>
    <row r="147" spans="1:9" x14ac:dyDescent="0.25">
      <c r="A147" s="55">
        <v>29</v>
      </c>
      <c r="B147" s="55" t="s">
        <v>264</v>
      </c>
      <c r="C147" s="55" t="s">
        <v>93</v>
      </c>
      <c r="D147" s="56" t="s">
        <v>297</v>
      </c>
      <c r="E147" s="210" t="s">
        <v>61</v>
      </c>
      <c r="F147" s="56" t="s">
        <v>284</v>
      </c>
      <c r="G147" s="55" t="s">
        <v>3</v>
      </c>
      <c r="H147" s="55" t="s">
        <v>31</v>
      </c>
      <c r="I147" s="55" t="s">
        <v>282</v>
      </c>
    </row>
    <row r="148" spans="1:9" x14ac:dyDescent="0.25">
      <c r="A148" s="55">
        <v>30</v>
      </c>
      <c r="B148" s="55" t="s">
        <v>265</v>
      </c>
      <c r="C148" s="55" t="s">
        <v>219</v>
      </c>
      <c r="D148" s="56" t="s">
        <v>297</v>
      </c>
      <c r="E148" s="210" t="s">
        <v>11</v>
      </c>
      <c r="F148" s="56" t="s">
        <v>284</v>
      </c>
      <c r="G148" s="55" t="s">
        <v>3</v>
      </c>
      <c r="H148" s="55" t="s">
        <v>31</v>
      </c>
      <c r="I148" s="55" t="s">
        <v>282</v>
      </c>
    </row>
    <row r="149" spans="1:9" x14ac:dyDescent="0.25">
      <c r="A149" s="55">
        <v>31</v>
      </c>
      <c r="B149" s="55" t="s">
        <v>266</v>
      </c>
      <c r="C149" s="55" t="s">
        <v>93</v>
      </c>
      <c r="D149" s="56" t="s">
        <v>297</v>
      </c>
      <c r="E149" s="210" t="s">
        <v>34</v>
      </c>
      <c r="F149" s="56" t="s">
        <v>284</v>
      </c>
      <c r="G149" s="55" t="s">
        <v>3</v>
      </c>
      <c r="H149" s="55" t="s">
        <v>3</v>
      </c>
      <c r="I149" s="55" t="s">
        <v>282</v>
      </c>
    </row>
    <row r="150" spans="1:9" x14ac:dyDescent="0.25">
      <c r="A150" s="55">
        <v>32</v>
      </c>
      <c r="B150" s="55" t="s">
        <v>267</v>
      </c>
      <c r="C150" s="55" t="s">
        <v>92</v>
      </c>
      <c r="D150" s="56" t="s">
        <v>297</v>
      </c>
      <c r="E150" s="210" t="s">
        <v>64</v>
      </c>
      <c r="F150" s="56" t="s">
        <v>284</v>
      </c>
      <c r="G150" s="55" t="s">
        <v>3</v>
      </c>
      <c r="H150" s="55" t="s">
        <v>31</v>
      </c>
      <c r="I150" s="55" t="s">
        <v>282</v>
      </c>
    </row>
    <row r="151" spans="1:9" x14ac:dyDescent="0.25">
      <c r="A151" s="55">
        <v>33</v>
      </c>
      <c r="B151" s="55" t="s">
        <v>268</v>
      </c>
      <c r="C151" s="55" t="s">
        <v>93</v>
      </c>
      <c r="D151" s="56" t="s">
        <v>297</v>
      </c>
      <c r="E151" s="210" t="s">
        <v>34</v>
      </c>
      <c r="F151" s="56" t="s">
        <v>284</v>
      </c>
      <c r="G151" s="55" t="s">
        <v>3</v>
      </c>
      <c r="H151" s="55" t="s">
        <v>3</v>
      </c>
      <c r="I151" s="55" t="s">
        <v>282</v>
      </c>
    </row>
    <row r="152" spans="1:9" x14ac:dyDescent="0.25">
      <c r="A152" s="55">
        <v>34</v>
      </c>
      <c r="B152" s="55" t="s">
        <v>269</v>
      </c>
      <c r="C152" s="55" t="s">
        <v>92</v>
      </c>
      <c r="D152" s="56" t="s">
        <v>297</v>
      </c>
      <c r="E152" s="210" t="s">
        <v>62</v>
      </c>
      <c r="F152" s="56" t="s">
        <v>284</v>
      </c>
      <c r="G152" s="55" t="s">
        <v>31</v>
      </c>
      <c r="H152" s="55" t="s">
        <v>31</v>
      </c>
      <c r="I152" s="55" t="s">
        <v>282</v>
      </c>
    </row>
    <row r="153" spans="1:9" x14ac:dyDescent="0.25">
      <c r="A153" s="55">
        <v>35</v>
      </c>
      <c r="B153" s="55" t="s">
        <v>270</v>
      </c>
      <c r="C153" s="55" t="s">
        <v>93</v>
      </c>
      <c r="D153" s="56" t="s">
        <v>297</v>
      </c>
      <c r="E153" s="210" t="s">
        <v>62</v>
      </c>
      <c r="F153" s="56" t="s">
        <v>284</v>
      </c>
      <c r="G153" s="55" t="s">
        <v>3</v>
      </c>
      <c r="H153" s="55" t="s">
        <v>31</v>
      </c>
      <c r="I153" s="55" t="s">
        <v>282</v>
      </c>
    </row>
    <row r="154" spans="1:9" x14ac:dyDescent="0.25">
      <c r="A154" s="55">
        <v>36</v>
      </c>
      <c r="B154" s="55" t="s">
        <v>271</v>
      </c>
      <c r="C154" s="55" t="s">
        <v>92</v>
      </c>
      <c r="D154" s="56" t="s">
        <v>297</v>
      </c>
      <c r="E154" s="210" t="s">
        <v>62</v>
      </c>
      <c r="F154" s="56" t="s">
        <v>284</v>
      </c>
      <c r="G154" s="55" t="s">
        <v>18</v>
      </c>
      <c r="H154" s="55" t="s">
        <v>31</v>
      </c>
      <c r="I154" s="55" t="s">
        <v>282</v>
      </c>
    </row>
    <row r="155" spans="1:9" x14ac:dyDescent="0.25">
      <c r="A155" s="55">
        <v>37</v>
      </c>
      <c r="B155" s="55" t="s">
        <v>272</v>
      </c>
      <c r="C155" s="55" t="s">
        <v>93</v>
      </c>
      <c r="D155" s="56" t="s">
        <v>297</v>
      </c>
      <c r="E155" s="210" t="s">
        <v>11</v>
      </c>
      <c r="F155" s="56" t="s">
        <v>284</v>
      </c>
      <c r="G155" s="55" t="s">
        <v>3</v>
      </c>
      <c r="H155" s="55" t="s">
        <v>31</v>
      </c>
      <c r="I155" s="55" t="s">
        <v>282</v>
      </c>
    </row>
    <row r="156" spans="1:9" x14ac:dyDescent="0.25">
      <c r="A156" s="55">
        <v>38</v>
      </c>
      <c r="B156" s="55" t="s">
        <v>273</v>
      </c>
      <c r="C156" s="55" t="s">
        <v>93</v>
      </c>
      <c r="D156" s="56" t="s">
        <v>297</v>
      </c>
      <c r="E156" s="210" t="s">
        <v>11</v>
      </c>
      <c r="F156" s="56" t="s">
        <v>284</v>
      </c>
      <c r="G156" s="55" t="s">
        <v>18</v>
      </c>
      <c r="H156" s="55" t="s">
        <v>31</v>
      </c>
      <c r="I156" s="55" t="s">
        <v>282</v>
      </c>
    </row>
    <row r="157" spans="1:9" x14ac:dyDescent="0.25">
      <c r="A157" s="55">
        <v>39</v>
      </c>
      <c r="B157" s="55" t="s">
        <v>274</v>
      </c>
      <c r="C157" s="55" t="s">
        <v>92</v>
      </c>
      <c r="D157" s="56" t="s">
        <v>297</v>
      </c>
      <c r="E157" s="210" t="s">
        <v>43</v>
      </c>
      <c r="F157" s="56" t="s">
        <v>284</v>
      </c>
      <c r="G157" s="55" t="s">
        <v>31</v>
      </c>
      <c r="H157" s="55" t="s">
        <v>3</v>
      </c>
      <c r="I157" s="55" t="s">
        <v>282</v>
      </c>
    </row>
    <row r="158" spans="1:9" x14ac:dyDescent="0.25">
      <c r="A158" s="55">
        <v>40</v>
      </c>
      <c r="B158" s="55" t="s">
        <v>275</v>
      </c>
      <c r="C158" s="55" t="s">
        <v>93</v>
      </c>
      <c r="D158" s="56" t="s">
        <v>297</v>
      </c>
      <c r="E158" s="210" t="s">
        <v>62</v>
      </c>
      <c r="F158" s="56" t="s">
        <v>284</v>
      </c>
      <c r="G158" s="55" t="s">
        <v>3</v>
      </c>
      <c r="H158" s="55" t="s">
        <v>31</v>
      </c>
      <c r="I158" s="55" t="s">
        <v>282</v>
      </c>
    </row>
    <row r="159" spans="1:9" x14ac:dyDescent="0.25">
      <c r="A159" s="55">
        <v>41</v>
      </c>
      <c r="B159" s="55" t="s">
        <v>276</v>
      </c>
      <c r="C159" s="55" t="s">
        <v>219</v>
      </c>
      <c r="D159" s="56" t="s">
        <v>297</v>
      </c>
      <c r="E159" s="210" t="s">
        <v>11</v>
      </c>
      <c r="F159" s="56" t="s">
        <v>284</v>
      </c>
      <c r="G159" s="55" t="s">
        <v>31</v>
      </c>
      <c r="H159" s="55" t="s">
        <v>31</v>
      </c>
      <c r="I159" s="55" t="s">
        <v>282</v>
      </c>
    </row>
    <row r="160" spans="1:9" x14ac:dyDescent="0.25">
      <c r="A160" s="55">
        <v>42</v>
      </c>
      <c r="B160" s="55" t="s">
        <v>295</v>
      </c>
      <c r="C160" s="55" t="s">
        <v>92</v>
      </c>
      <c r="D160" s="56" t="s">
        <v>297</v>
      </c>
      <c r="E160" s="210" t="s">
        <v>43</v>
      </c>
      <c r="F160" s="56" t="s">
        <v>284</v>
      </c>
      <c r="G160" s="55" t="s">
        <v>31</v>
      </c>
      <c r="H160" s="55" t="s">
        <v>3</v>
      </c>
      <c r="I160" s="55" t="s">
        <v>282</v>
      </c>
    </row>
    <row r="161" spans="1:9" x14ac:dyDescent="0.25">
      <c r="A161" s="55">
        <v>43</v>
      </c>
      <c r="B161" s="55" t="s">
        <v>277</v>
      </c>
      <c r="C161" s="55" t="s">
        <v>92</v>
      </c>
      <c r="D161" s="56" t="s">
        <v>297</v>
      </c>
      <c r="E161" s="210" t="s">
        <v>11</v>
      </c>
      <c r="F161" s="56" t="s">
        <v>284</v>
      </c>
      <c r="G161" s="55" t="s">
        <v>3</v>
      </c>
      <c r="H161" s="55" t="s">
        <v>31</v>
      </c>
      <c r="I161" s="55" t="s">
        <v>282</v>
      </c>
    </row>
    <row r="162" spans="1:9" x14ac:dyDescent="0.25">
      <c r="A162" s="55">
        <v>44</v>
      </c>
      <c r="B162" s="55" t="s">
        <v>278</v>
      </c>
      <c r="C162" s="55" t="s">
        <v>219</v>
      </c>
      <c r="D162" s="56" t="s">
        <v>297</v>
      </c>
      <c r="E162" s="210" t="s">
        <v>11</v>
      </c>
      <c r="F162" s="56" t="s">
        <v>284</v>
      </c>
      <c r="G162" s="55" t="s">
        <v>291</v>
      </c>
      <c r="H162" s="55" t="s">
        <v>31</v>
      </c>
      <c r="I162" s="55" t="s">
        <v>282</v>
      </c>
    </row>
    <row r="163" spans="1:9" x14ac:dyDescent="0.25">
      <c r="A163" s="55">
        <v>45</v>
      </c>
      <c r="B163" s="55" t="s">
        <v>279</v>
      </c>
      <c r="C163" s="55" t="s">
        <v>93</v>
      </c>
      <c r="D163" s="56" t="s">
        <v>297</v>
      </c>
      <c r="E163" s="210" t="s">
        <v>11</v>
      </c>
      <c r="F163" s="56" t="s">
        <v>284</v>
      </c>
      <c r="G163" s="55" t="s">
        <v>18</v>
      </c>
      <c r="H163" s="55" t="s">
        <v>31</v>
      </c>
      <c r="I163" s="55" t="s">
        <v>282</v>
      </c>
    </row>
    <row r="164" spans="1:9" x14ac:dyDescent="0.25">
      <c r="A164" s="55">
        <v>46</v>
      </c>
      <c r="B164" s="55" t="s">
        <v>280</v>
      </c>
      <c r="C164" s="55" t="s">
        <v>93</v>
      </c>
      <c r="D164" s="56" t="s">
        <v>297</v>
      </c>
      <c r="E164" s="210" t="s">
        <v>11</v>
      </c>
      <c r="F164" s="56" t="s">
        <v>284</v>
      </c>
      <c r="G164" s="55" t="s">
        <v>18</v>
      </c>
      <c r="H164" s="55" t="s">
        <v>31</v>
      </c>
      <c r="I164" s="55" t="s">
        <v>282</v>
      </c>
    </row>
    <row r="165" spans="1:9" x14ac:dyDescent="0.25">
      <c r="A165" s="55">
        <v>47</v>
      </c>
      <c r="B165" s="55" t="s">
        <v>317</v>
      </c>
      <c r="C165" s="55" t="s">
        <v>219</v>
      </c>
      <c r="D165" s="56" t="s">
        <v>297</v>
      </c>
      <c r="E165" s="210" t="s">
        <v>34</v>
      </c>
      <c r="F165" s="56" t="s">
        <v>284</v>
      </c>
      <c r="G165" s="55" t="s">
        <v>31</v>
      </c>
      <c r="H165" s="55" t="s">
        <v>31</v>
      </c>
      <c r="I165" s="55" t="s">
        <v>282</v>
      </c>
    </row>
    <row r="166" spans="1:9" x14ac:dyDescent="0.25">
      <c r="A166" s="55">
        <v>48</v>
      </c>
      <c r="B166" s="55" t="s">
        <v>281</v>
      </c>
      <c r="C166" s="55" t="s">
        <v>219</v>
      </c>
      <c r="D166" s="56" t="s">
        <v>297</v>
      </c>
      <c r="E166" s="210" t="s">
        <v>11</v>
      </c>
      <c r="F166" s="56" t="s">
        <v>284</v>
      </c>
      <c r="G166" s="55" t="s">
        <v>3</v>
      </c>
      <c r="H166" s="55" t="s">
        <v>31</v>
      </c>
      <c r="I166" s="55" t="s">
        <v>282</v>
      </c>
    </row>
    <row r="167" spans="1:9" x14ac:dyDescent="0.25">
      <c r="A167" s="55">
        <v>49</v>
      </c>
      <c r="B167" s="55" t="s">
        <v>302</v>
      </c>
      <c r="C167" s="55" t="s">
        <v>92</v>
      </c>
      <c r="D167" s="56" t="s">
        <v>297</v>
      </c>
      <c r="E167" s="210" t="s">
        <v>43</v>
      </c>
      <c r="F167" s="56" t="s">
        <v>284</v>
      </c>
      <c r="G167" s="55" t="s">
        <v>31</v>
      </c>
      <c r="H167" s="55" t="s">
        <v>3</v>
      </c>
      <c r="I167" s="55" t="s">
        <v>282</v>
      </c>
    </row>
    <row r="168" spans="1:9" x14ac:dyDescent="0.25">
      <c r="A168" s="55">
        <v>50</v>
      </c>
      <c r="B168" s="55" t="s">
        <v>300</v>
      </c>
      <c r="C168" s="55" t="s">
        <v>92</v>
      </c>
      <c r="D168" s="56" t="s">
        <v>297</v>
      </c>
      <c r="E168" s="210" t="s">
        <v>286</v>
      </c>
      <c r="F168" s="56" t="s">
        <v>284</v>
      </c>
      <c r="G168" s="55" t="s">
        <v>3</v>
      </c>
      <c r="H168" s="55" t="s">
        <v>3</v>
      </c>
      <c r="I168" s="55" t="s">
        <v>282</v>
      </c>
    </row>
  </sheetData>
  <autoFilter ref="A1:I79"/>
  <sortState ref="R92:S93">
    <sortCondition ref="R92"/>
  </sortState>
  <mergeCells count="5">
    <mergeCell ref="R78:S78"/>
    <mergeCell ref="K1:P1"/>
    <mergeCell ref="R5:S5"/>
    <mergeCell ref="R36:S36"/>
    <mergeCell ref="R63:S63"/>
  </mergeCells>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LISTADO CA_GI</vt:lpstr>
      <vt:lpstr>GI</vt:lpstr>
      <vt:lpstr>CAEF</vt:lpstr>
      <vt:lpstr>CAEC</vt:lpstr>
      <vt:lpstr>CAC</vt:lpstr>
      <vt:lpstr>INFORME</vt:lpstr>
      <vt:lpstr>INTEGRANTES CA_GI</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Jesús Navarrete</dc:creator>
  <cp:lastModifiedBy>José de Jesús Navarrete Hernández</cp:lastModifiedBy>
  <dcterms:created xsi:type="dcterms:W3CDTF">2017-10-29T15:12:33Z</dcterms:created>
  <dcterms:modified xsi:type="dcterms:W3CDTF">2018-01-17T17:34:50Z</dcterms:modified>
</cp:coreProperties>
</file>